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ГРБС на 2024" r:id="rId1" sheetId="1" state="visible"/>
    <sheet name="ГРБС на 2025" r:id="rId2" sheetId="2" state="visible"/>
    <sheet name="ГРБС на 2026" r:id="rId3" sheetId="3" state="visible"/>
    <sheet name="МБТ" r:id="rId4" sheetId="4" state="visible"/>
    <sheet name="МБТ по ГРБС" r:id="rId5" sheetId="5" state="visible"/>
    <sheet name="по МП " r:id="rId6" sheetId="6" state="visible"/>
    <sheet name="непр" r:id="rId7" sheetId="7" state="visible"/>
    <sheet name="нацпроекты" r:id="rId8" sheetId="8" state="visible"/>
    <sheet name="Р ПР (7)" r:id="rId9" sheetId="9" state="visible"/>
    <sheet name="Лист1" r:id="rId10" sheetId="10" state="visible"/>
    <sheet name="Лист2" r:id="rId11" sheetId="11" state="visible"/>
    <sheet name="Лист3" r:id="rId12" sheetId="12" state="visible"/>
  </sheets>
  <externalReferences>
    <externalReference r:id="rId13"/>
    <externalReference r:id="rId14"/>
    <externalReference r:id="rId15"/>
    <externalReference r:id="rId16"/>
  </externalReferences>
  <definedNames>
    <definedName hidden="false" localSheetId="0" name="_xlnm.Print_Area">'ГРБС на 2024'!$A$1:$I$27</definedName>
    <definedName hidden="false" localSheetId="1" name="_xlnm.Print_Area">'ГРБС на 2025'!$A$1:$I$27</definedName>
    <definedName hidden="false" localSheetId="2" name="_xlnm.Print_Area">'ГРБС на 2026'!$A$1:$I$27</definedName>
    <definedName hidden="false" localSheetId="3" name="_xlnm.Print_Area">'МБТ'!$A$1:$D$52</definedName>
    <definedName hidden="true" localSheetId="3" name="_xlnm._FilterDatabase">'МБТ'!$D$2:$D$52</definedName>
    <definedName hidden="false" localSheetId="4" name="_xlnm.Print_Area">'МБТ по ГРБС'!$A$1:$F$70</definedName>
    <definedName hidden="true" localSheetId="4" name="_xlnm._FilterDatabase">'МБТ по ГРБС'!$A$1:$G$99</definedName>
    <definedName hidden="false" localSheetId="5" name="_xlnm.Print_Area">'по МП '!$A$1:$K$28</definedName>
    <definedName hidden="false" localSheetId="6" name="_xlnm.Print_Area">'непр'!$A$1:$K$25</definedName>
    <definedName hidden="false" localSheetId="7" name="_xlnm.Print_Area">'нацпроекты'!$A$1:$J$28</definedName>
    <definedName hidden="false" localSheetId="8" name="_xlnm.Print_Area">'Р ПР (7)'!$A$1:$M$59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<sst xmlns="http://schemas.openxmlformats.org/spreadsheetml/2006/main" xmlns:a="http://schemas.openxmlformats.org/drawingml/2006/main" xmlns:a15="http://schemas.microsoft.com/office/drawing/2012/main" xmlns:asvg="http://schemas.microsoft.com/office/drawing/2016/SVG/main" xmlns:c="http://schemas.openxmlformats.org/drawingml/2006/chart" xmlns:co="http://ncloudtech.com" xmlns:co-ooxml="http://ncloudtech.com/ooxml" xmlns:m="http://schemas.openxmlformats.org/officeDocument/2006/math" xmlns:mc="http://schemas.openxmlformats.org/markup-compatibility/2006" xmlns:o="urn:schemas-microsoft-com:office:office" xmlns:p="http://schemas.openxmlformats.org/presentationml/2006/main" xmlns:pic="http://schemas.openxmlformats.org/drawingml/2006/picture" xmlns:r="http://schemas.openxmlformats.org/officeDocument/2006/relationships" xmlns:s="http://schemas.openxmlformats.org/officeDocument/2006/sharedTypes" xmlns:sl="http://schemas.openxmlformats.org/schemaLibrary/2006/main" xmlns:v="urn:schemas-microsoft-com:vml" xmlns:w="http://schemas.openxmlformats.org/wordprocessingml/2006/main" xmlns:w10="urn:schemas-microsoft-com:office:word" xmlns:w14="http://schemas.microsoft.com/office/word/2010/wordml" xmlns:w15="http://schemas.microsoft.com/office/word/2012/wordml" xmlns:wp="http://schemas.openxmlformats.org/drawingml/2006/wordprocessingDrawing" xmlns:wpg="http://schemas.microsoft.com/office/word/2010/wordprocessingGroup" xmlns:wps="http://schemas.microsoft.com/office/word/2010/wordprocessingShape" xmlns:x="urn:schemas-microsoft-com:office:excel" xmlns:x12ac="http://schemas.microsoft.com/office/spreadsheetml/2011/1/ac" xmlns:x14="http://schemas.microsoft.com/office/spreadsheetml/2009/9/main" xmlns:xdr="http://schemas.openxmlformats.org/drawingml/2006/spreadsheetDrawing" xmlns:xm="http://schemas.microsoft.com/office/excel/2006/main" mc:Ignorable="co co-ooxml w14 x14 w15">
  <si>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1</t>
  </si>
  <si>
    <t>Таблица 1</t>
  </si>
  <si>
    <t>Распределение бюджетных ассигнований бюджета города Ставрополя на 2024 год</t>
  </si>
  <si>
    <t>по главным распорядителям средств бюджета города</t>
  </si>
  <si>
    <t>(тыс. руб.)</t>
  </si>
  <si>
    <t>Код ГРБС</t>
  </si>
  <si>
    <t>Наименование главного распорядителя бюджетных средств</t>
  </si>
  <si>
    <t>Проектируемый объем текущих расходов (без адресной инвестиционной программы) за счет средств бюджета города Ставрополя</t>
  </si>
  <si>
    <t>в том числе:</t>
  </si>
  <si>
    <t>Адресная инвестиционная программа за счет средств бюджета города Ставрополя</t>
  </si>
  <si>
    <t>Объем расходов за счет средств бюджета города Ставрополя</t>
  </si>
  <si>
    <t>Расходы за счет средств  федерального бюджета и бюджета Ставропольского края</t>
  </si>
  <si>
    <t>Всего</t>
  </si>
  <si>
    <t xml:space="preserve"> расходы на реализацию муниципальных программ</t>
  </si>
  <si>
    <t xml:space="preserve">расходы на непрограммные направления деятельности </t>
  </si>
  <si>
    <t>600</t>
  </si>
  <si>
    <t>Ставропольская городская Дума</t>
  </si>
  <si>
    <t>601</t>
  </si>
  <si>
    <t>Администрация города Ставрополя</t>
  </si>
  <si>
    <t>602</t>
  </si>
  <si>
    <t>Комитет по управлению муниципальным имуществом  города Ставрополя</t>
  </si>
  <si>
    <t>604</t>
  </si>
  <si>
    <t>Комитет финансов и бюджета администрации города Ставрополя</t>
  </si>
  <si>
    <t>605</t>
  </si>
  <si>
    <t>Комитет экономического развития и торговли администрации города Ставрополя</t>
  </si>
  <si>
    <t>606</t>
  </si>
  <si>
    <t>Комитет образования администрации города Ставрополя</t>
  </si>
  <si>
    <t>607</t>
  </si>
  <si>
    <t>Комитет культуры и молодежной политики администрации города Ставрополя</t>
  </si>
  <si>
    <t>609</t>
  </si>
  <si>
    <t>Комитет труда и социальной защиты населения администрации города Ставрополя</t>
  </si>
  <si>
    <t>611</t>
  </si>
  <si>
    <t>Комитет физической культуры и спорта администрации города Ставрополя</t>
  </si>
  <si>
    <t>617</t>
  </si>
  <si>
    <t>Администрация Ленинского района города Ставрополя</t>
  </si>
  <si>
    <t>618</t>
  </si>
  <si>
    <t>Администрация Октябрьского района города Ставрополя</t>
  </si>
  <si>
    <t>619</t>
  </si>
  <si>
    <t>Администрация Промышленного района города Ставрополя</t>
  </si>
  <si>
    <t>620</t>
  </si>
  <si>
    <t>Комитет городского хозяйства администрации города Ставрополя</t>
  </si>
  <si>
    <t>621</t>
  </si>
  <si>
    <t>Комитет градостроительства администрации города Ставрополя</t>
  </si>
  <si>
    <t>624</t>
  </si>
  <si>
    <t>Комитет по делам гражданской обороны и чрезвычайным ситуациям администрации города Ставрополя</t>
  </si>
  <si>
    <t>643</t>
  </si>
  <si>
    <t>Контрольно-счетная палата города Ставрополя</t>
  </si>
  <si>
    <t>ИТОГО</t>
  </si>
  <si>
    <t>должно быть</t>
  </si>
  <si>
    <t>отклонения</t>
  </si>
  <si>
    <t>Таблица 2</t>
  </si>
  <si>
    <t>Распределение бюджетных ассигнований бюджета города Ставрополя на 2025 год</t>
  </si>
  <si>
    <t>мп</t>
  </si>
  <si>
    <t>неМП</t>
  </si>
  <si>
    <t>Условно утвержденные расходы</t>
  </si>
  <si>
    <t>Таблица 3</t>
  </si>
  <si>
    <t>Распределение бюджетных ассигнований бюджета города Ставрополя на 2026 год</t>
  </si>
  <si>
    <t>МП</t>
  </si>
  <si>
    <t>Приложение 2</t>
  </si>
  <si>
    <r>
      <t xml:space="preserve">Структура безвозмездных поступлений из других бюджетов бюджетной системы Российской Федерации </t>
    </r>
    <r>
      <t xml:space="preserve">
</t>
    </r>
    <r>
      <t>в бюджет города Ставрополя на 2024 год и плановый период 2025 и 2026 годов</t>
    </r>
  </si>
  <si>
    <t xml:space="preserve">прил 33 </t>
  </si>
  <si>
    <t>прил 35</t>
  </si>
  <si>
    <t>прил 36</t>
  </si>
  <si>
    <t xml:space="preserve">Наименование  </t>
  </si>
  <si>
    <t xml:space="preserve">Проект бюджета  города Ставрополя на 2024 год </t>
  </si>
  <si>
    <t xml:space="preserve">Проект бюджета  города Ставрополя на 2025 год </t>
  </si>
  <si>
    <t xml:space="preserve">Проект бюджета  города Ставрополя на 2026 год </t>
  </si>
  <si>
    <r>
      <t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попечительству" в области образования</t>
    </r>
    <r>
      <t xml:space="preserve">
</t>
    </r>
  </si>
  <si>
    <r>
      <t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попечительству" в области здравоохранения</t>
    </r>
    <r>
      <t xml:space="preserve">
</t>
    </r>
  </si>
  <si>
    <r>
  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  </r>
    <r>
      <t xml:space="preserve">
</t>
    </r>
  </si>
  <si>
    <r>
  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муниципальных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  </r>
    <r>
      <t xml:space="preserve">
</t>
    </r>
  </si>
  <si>
    <t xml:space="preserve"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организациях" </t>
  </si>
  <si>
    <r>
      <t>Субвенции, выделяемые местным бюджетам на реализацию Закона Ставропольского края 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Федерации, переданными для осуществления органам государственной власти субъектов Российской Федерации, и отдельными государственными полномочиями Ставропольского края в области труда и социальной защиты отдельных категорий граждан"</t>
    </r>
    <r>
      <t xml:space="preserve">
</t>
    </r>
  </si>
  <si>
    <t>из них:</t>
  </si>
  <si>
    <t>на выплату пособия на ребенка</t>
  </si>
  <si>
    <t>10, 11</t>
  </si>
  <si>
    <t xml:space="preserve">на ежемесячную денежную выплату, назначаемую в случае рождения третьего ребенка или последующих детей до достижения ребенком возраста трех лет </t>
  </si>
  <si>
    <t>на оплату жилищно-коммунальных услуг отдельным категориям граждан за счет средств федерального бюджета</t>
  </si>
  <si>
    <t xml:space="preserve">на предоставление государственной социальной помощи малоимущим семьям, малоимущим одиноко проживающим гражданам </t>
  </si>
  <si>
    <t>на выплату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</si>
  <si>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за счет средств федерального бюджета</t>
  </si>
  <si>
    <t>на выплату ежегодного социального пособия на проезд студентам</t>
  </si>
  <si>
    <t>на предоставление компенсации расходов на уплату взноса на капитальный ремонт общего имущества в многоквартирном доме отдельным категориям граждан</t>
  </si>
  <si>
    <t>на выплату ежемесячной денежной компенсации на каждого ребенка в возрасте до 18 лет многодетным семьям</t>
  </si>
  <si>
    <t>на выплату денежной компенсации семьям, в которых в период с 01 января 2011 года по 31 декабря 2015 года родился третий или последующий ребенок</t>
  </si>
  <si>
    <t>на осуществление ежемесячной выплаты на детей в возрасте от трех до семи лет включительно</t>
  </si>
  <si>
    <t xml:space="preserve">оказание государственной социальной помощи на основании социального контракта отдельным категогриям граждан </t>
  </si>
  <si>
    <t>на предоставление ежегодной денежной выплаты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</si>
  <si>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на осуществ-ление отдельных государственных полномочий в области труда и социальной защиты отдельных категорий граждан</t>
  </si>
  <si>
    <t>Субвенции, выделяемые местным бюджетам на реализацию Закона Ставропольского края "О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формированию, содержанию и использованию Архивного фонда Ставропольского края"</t>
  </si>
  <si>
    <t>Субвенции, выделяемые  местным бюджетам  на реализацию Закона Ставропольского  края  "О наделении органов местного самоуправления муниципальных районов и  городских округов в Ставропольском крае отдельными государственными полномочиями Ставропольского края по организации деятельности комиссий по делам несовершеннолетних и защите их прав"</t>
  </si>
  <si>
    <t>Субвенции, выделяемые  местным бюджетам 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 государственными полномочиями Ставропольского края по созданию административных комиссий"</t>
  </si>
  <si>
    <t xml:space="preserve">Субвенции, выделяемые местным бюджетам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</si>
  <si>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Единая субвенция, выделяемая бюджетам муниципальных районов и городских округов Ставропольского края из бюджета Ставропольского края для осуществления отдельных государственных полномочий Ставропольского края по социальной защите отдельных категорий граждан</t>
  </si>
  <si>
    <t>Единая субвенция, выделяемая бюджетам муниципальных районов и городских округов Ставропольского края из бюджета Ставропольского края для осуществления отдельных государственных полномочий Ставропольского края по социальной поддержке семьи и детей</t>
  </si>
  <si>
    <t xml:space="preserve">Субвенции, выделяемые местным бюджетам на реализацию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 Ставропольского края                                 </t>
  </si>
  <si>
    <t>Субвенции, выделяемые местным бюджетам на 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 Ставропольского края, бесплатным горячим питанием</t>
  </si>
  <si>
    <t>Субвенция на осуществление органами местного самоуправления муниципальных и городских округов в Ставропольском крае отдельных государственных полномочий Ставропольского края по организации на территории Ставропольского края мероприятий при осуществлении деятельности по обращению с животными без владельцев на 2024 год</t>
  </si>
  <si>
    <t>прил 37 т.4</t>
  </si>
  <si>
    <t>прил 38 т.2</t>
  </si>
  <si>
    <t>Субвенции на осуществление органами местного самоуправления муниципальных округов и городских округов в Ставропольском крае отдельных государственных полномочий Ставропольского края по выплате социального пособия на погребение в случаях, если умерший не подлежал обязательному социальному страхованию на случай временной нетрудоспособности и в связи с материнством на день смерти и не являлся пенсионером, а также в случае рождения мертвого ребенка по истечении 154 дней беременности, в соответствии с Федеральным законом "О погребении и похоронном деле" на 2022 год</t>
  </si>
  <si>
    <t>прил 24</t>
  </si>
  <si>
    <t>прил 25</t>
  </si>
  <si>
    <t>Субвенции на осуществление органами местного самоуправления муниципальных округов и городских округов  в Ставропольском крае отдельных государственных полномочий Ставропольского края на обеспечение отдыха и оздоровления детей проживающих постоянно на территории Ставропольского края</t>
  </si>
  <si>
    <t xml:space="preserve">Средства, выделяемые местным бюджетам  на возмещение расходов, связанных с материальным обеспечением деятельности депутатов Думы Ставропольского края и их помощников в Ставропольском крае </t>
  </si>
  <si>
    <t>Средства, выделяемые местным бюджетам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Ставропольского края, реализующих образовательные программы начального общего, основного общего и среднего общего образования,    в том числе адаптированные основные общеобразовательные программы</t>
  </si>
  <si>
    <t xml:space="preserve">Субсидия на осуществление функций административного центра Ставропольского края бюджету города Ставрополя </t>
  </si>
  <si>
    <t xml:space="preserve">прил 33 т </t>
  </si>
  <si>
    <t>Субсидии на проведение информационно-пропагандистских мероприятий, направленных на профилактику идеологии терроризма, на территории муниципальных образований</t>
  </si>
  <si>
    <t>Субсидии выделяемые местным бюджетам на реализацию мероприятий по организации бесплатного горячего питания обучающихся, получающих начальное общее образование в муниципальных образовательных организациях Ставропольского края</t>
  </si>
  <si>
    <t xml:space="preserve">Субсидии на предоставление молодым семьям социальных выплат на приобретение (строительство) жилья </t>
  </si>
  <si>
    <t>Субсидия на создание новых мест в общеобразовательных организациях, в связи с ростом числа обучающихся, вызванным демографическим фактором</t>
  </si>
  <si>
    <t>Субсидия на модернизацию инфраструктуры общего образования в отдельных субъектах Российской Федерации</t>
  </si>
  <si>
    <t xml:space="preserve">Субсидия на модернизацию инфраструктуры общего образования (обеспечение продолжения строительства (реконструкции) и ввода объектов в эксплуатацию) </t>
  </si>
  <si>
    <t>Субсидии, выделяемые местным бюджетам на реализацию мероприятий по модернизации школьных систем образования</t>
  </si>
  <si>
    <t>Субсидии, выделяемые местным бюджетам на реализацию мероприятий по модернизации школьных систем образования (завершение работ по капитальному ремонту)</t>
  </si>
  <si>
    <r>
      <t>Субсидии,  выделяемые местным бюджетам на обеспечение функционирования цифровых лабораторий "Точка роста" в муниципальных общеобразовательных организациях Ставропольского края на 2024 год</t>
    </r>
    <r>
      <t xml:space="preserve">
</t>
    </r>
  </si>
  <si>
    <t>Приложение 3</t>
  </si>
  <si>
    <t xml:space="preserve">Структура безвозмездных поступлений из других бюджетов бюджетной системы Российской Федерации </t>
  </si>
  <si>
    <t>в бюджет города Ставрополя на 2024 год и плановый период 2025 и 2026 годов</t>
  </si>
  <si>
    <t xml:space="preserve">в разрезе главных распорядителей средств бюджета города </t>
  </si>
  <si>
    <t xml:space="preserve">Код </t>
  </si>
  <si>
    <t>Наименование</t>
  </si>
  <si>
    <t>Отклонение 2022 года от   проекта бюджета на  2021 год                          (+ увеличение,            - уменьшение)</t>
  </si>
  <si>
    <t>немп</t>
  </si>
  <si>
    <t>Комитет по управлению муниципальным имуществом города Ставрополя</t>
  </si>
  <si>
    <t>Субвенции, выделяемые местным бюджетам на реализацию Закона Ставропольского края "О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попечительству" в области образования</t>
  </si>
  <si>
    <t>Субсидии, выделяемые бюджету города Ставрополя из бюджета Ставропольского края на осуществление функций административного центра Ставропольского края</t>
  </si>
  <si>
    <t>не МП</t>
  </si>
  <si>
    <t xml:space="preserve">Обеспечение дорожной деятельности в рамках реализации национального проекта «Безопасные и качественные автомобильные дороги» </t>
  </si>
  <si>
    <t>Строительство и реконструкция автомобильных дорог общего пользования местного значения</t>
  </si>
  <si>
    <t>Приложение 4</t>
  </si>
  <si>
    <t>Распределение бюджетных ассигнований бюджета города Ставрополя</t>
  </si>
  <si>
    <t>на 2024 год и плановый период 2025 и 2026 годов</t>
  </si>
  <si>
    <t>на реализацию муниципальных программ города Ставрополя</t>
  </si>
  <si>
    <t>(тыс.руб.)</t>
  </si>
  <si>
    <t>№ п/п</t>
  </si>
  <si>
    <t>Наименование муниципальной целевой программы</t>
  </si>
  <si>
    <t>Объем бюджетных ассигнований, предусмотренный на реализацию муниципальной программы на 2024 год</t>
  </si>
  <si>
    <t>Объем бюджетных ассигнований, предусмотренный на реализацию муниципальной программы на 2025 год</t>
  </si>
  <si>
    <t>Объем бюджетных ассигнований, предусмотренный на реализацию муниципальной программы на 2026 год</t>
  </si>
  <si>
    <t xml:space="preserve">местный бюджет </t>
  </si>
  <si>
    <t xml:space="preserve">краевой бюджет </t>
  </si>
  <si>
    <t>Муниципальная программа «Развитие образования в городе Ставрополе»</t>
  </si>
  <si>
    <t>Муниципальная программа «Поддержка ведения садоводства и огородничества на территории города Ставрополя»</t>
  </si>
  <si>
    <t>Муниципальная программа «Социальная поддержка населения города Ставрополя»</t>
  </si>
  <si>
    <t>Муниципальная программа «Развитие жилищно-коммунального хозяйства, осуществление дорожной деятельности и обеспечение безопасности дорожного движения на территории города Ставрополя, благоустройство территории города Ставрополя»</t>
  </si>
  <si>
    <t>Муниципальная программа «Развитие градостроительства на территории города Ставрополя»</t>
  </si>
  <si>
    <t>Муниципальная программа «Обеспечение жильем населения города Ставрополя»</t>
  </si>
  <si>
    <t>Муниципальная программа «Культура города Ставрополя»</t>
  </si>
  <si>
    <t>Муниципальная программа «Развитие физической культуры и спорта в городе Ставрополе»</t>
  </si>
  <si>
    <t>Муниципальная программа «Молодежь города Ставрополя»</t>
  </si>
  <si>
    <t>Муниципальная программа «Управление муниципальными финансами и муниципальным долгом города Ставрополя»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</si>
  <si>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</si>
  <si>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Муниципальная программа «Экономическое развитие города Ставрополя»</t>
  </si>
  <si>
    <t>Муниципальная программа «Развитие муниципальной службы и противодействие коррупции в администрации города Ставрополя, отраслевых (функциональных) и территориальных органах администрации города Ставрополя»</t>
  </si>
  <si>
    <t>Муниципальная программа «Развитие информационного общества в городе Ставрополе»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</si>
  <si>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</si>
  <si>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Муниципальная программа «Обеспечение гражданской обороны, первичных мер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 природного и техногенного характера»</t>
  </si>
  <si>
    <t>Муниципальная программа «Энергосбережение и повышение энергетической эффективности в городе Ставрополе»</t>
  </si>
  <si>
    <t>Муниципальная программа «Развитие казачества в городе Ставрополе»</t>
  </si>
  <si>
    <t>Муниципальная программа «Формирование современной городской среды на территории города Ставрополя»</t>
  </si>
  <si>
    <t xml:space="preserve">ИТОГО </t>
  </si>
  <si>
    <t>Приложение 5</t>
  </si>
  <si>
    <r>
      <t xml:space="preserve">Распределение бюджетных ассигнований бюджета города Ставрополя по непрограммным направлениям деятельности </t>
    </r>
    <r>
      <t xml:space="preserve">
</t>
    </r>
    <r>
      <t xml:space="preserve">органов местного самоуправления города Ставрополя </t>
    </r>
  </si>
  <si>
    <t>Наименование распорядителя</t>
  </si>
  <si>
    <t>2024 год</t>
  </si>
  <si>
    <t>2025 год</t>
  </si>
  <si>
    <t>2026 год</t>
  </si>
  <si>
    <t xml:space="preserve">в том числе </t>
  </si>
  <si>
    <t>в том числе за счет бюджета города Ставрополя</t>
  </si>
  <si>
    <t>федерального бюджета и бюджета Ставропольского края</t>
  </si>
  <si>
    <t>Обеспечение деятельности Ставропольской городской Думы</t>
  </si>
  <si>
    <t>Обеспечение деятельности администрации города Ставрополя</t>
  </si>
  <si>
    <t>Обеспечение деятельности комитета по управлению муниципальным имуществом города Ставрополя</t>
  </si>
  <si>
    <t>Обеспечение деятельности комитета финансов и бюджета администрации города Ставрополя</t>
  </si>
  <si>
    <t>Обеспечение деятельности комитета экономического развития и торговли администрации города Ставрополя</t>
  </si>
  <si>
    <t>Обеспечение деятельности комитета образования администрации города Ставрополя</t>
  </si>
  <si>
    <t>Обеспечение деятельности комитета культуры и молодежной политики администрации города Ставрополя</t>
  </si>
  <si>
    <t>Обеспечение деятельности комитета труда и социальной защиты населения администрации города Ставрополя</t>
  </si>
  <si>
    <t>Обеспечение деятельности комитета физической культуры и спорта администрации города Ставрополя</t>
  </si>
  <si>
    <t>Обеспечение деятельности администрации Ленинского района города Ставрополя</t>
  </si>
  <si>
    <t>Обеспечение деятельности администрации Октябрьского района города Ставрополя</t>
  </si>
  <si>
    <t>Обеспечение деятельности администрации Промышленного района города Ставрополя</t>
  </si>
  <si>
    <t>Обеспечение деятельности комитета городского хозяйства администрации города Ставрополя</t>
  </si>
  <si>
    <t xml:space="preserve">Обеспечение деятельности комитета градостроительства администрации города Ставрополя 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</si>
  <si>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</si>
  <si>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86</t>
  </si>
  <si>
    <r>
      <t>Обеспечение деятельности контрольно-счетной</t>
    </r>
    <r>
      <t xml:space="preserve">
</t>
    </r>
    <r>
      <t>палаты города Ставрополя</t>
    </r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</si>
  <si>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</si>
  <si>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ВСЕГО:</t>
  </si>
  <si>
    <t>условно утвержденные расходы</t>
  </si>
  <si>
    <t>Приложение 6</t>
  </si>
  <si>
    <t>ИНФОРМАЦИЯ</t>
  </si>
  <si>
    <t xml:space="preserve">об объемах бюджетных ассигнований на реализацию национальных проектов, </t>
  </si>
  <si>
    <t>предусмотренных в бюджете города Ставрополя на 2024 - 2026 годы</t>
  </si>
  <si>
    <t>Наименование мероприятия в бюджете города Ставрополя</t>
  </si>
  <si>
    <t>Бюджетные ассигнования на 2024 год</t>
  </si>
  <si>
    <t>Бюджетные ассигнования на 2025 год</t>
  </si>
  <si>
    <t>Бюджетные ассигнования на 2026 год</t>
  </si>
  <si>
    <t xml:space="preserve">Всего </t>
  </si>
  <si>
    <t>ФБ, КБ</t>
  </si>
  <si>
    <t>МБ</t>
  </si>
  <si>
    <t>1. Национальный проект «Образование»</t>
  </si>
  <si>
    <t>1.1 Региональный проект «Современная школа»</t>
  </si>
  <si>
    <t xml:space="preserve">Строительство средней общеобразовательной школы на 825 мест в 490 квартале города Ставрополя по ул. Чапаева </t>
  </si>
  <si>
    <t>Строительство муниципального образовательного учреждения средней общеобразовательной школы на 1550 мест по проспекту Российский, з/у 11а в г. Ставрополе</t>
  </si>
  <si>
    <t>1.2. Региональный проект "Патриотическое воспитание"</t>
  </si>
  <si>
    <t>ИТОГО по национальному проекту «Образование»</t>
  </si>
  <si>
    <t>2. Национальный проект «Демография»</t>
  </si>
  <si>
    <t xml:space="preserve">2.1 Региональный проект «Финансовая поддержка семей при рождении детей» 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</si>
  <si>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</si>
  <si>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Итого по национальному проекту  «Демография»</t>
  </si>
  <si>
    <t>3. Национальный проект «Безопасные качественные дороги»</t>
  </si>
  <si>
    <t>3.1 Региональный проект «Безопасность дорожного движения»</t>
  </si>
  <si>
    <t>Создание  специализированого центра по профилактике детского дорожного трамватизма на базе лицея № 15</t>
  </si>
  <si>
    <t>Итого по национальному проекту «Безопасные  качественные дороги»</t>
  </si>
  <si>
    <t>4. Национальный проект «Жилье и городская среда»</t>
  </si>
  <si>
    <t>4.1 Региональный проект «Формирование комфортной городской среды»</t>
  </si>
  <si>
    <t>Реализация программ формирования современной городской среды</t>
  </si>
  <si>
    <t>Итого по национальному проекту «Жилье и городская среда»</t>
  </si>
  <si>
    <t xml:space="preserve">Заместителя главы администрации </t>
  </si>
  <si>
    <t xml:space="preserve">города Ставрополя, руководитель </t>
  </si>
  <si>
    <t>комитета финансов и бюджета</t>
  </si>
  <si>
    <t xml:space="preserve">администрации города Ставрополя </t>
  </si>
  <si>
    <t>Н.А. Бондаренко</t>
  </si>
  <si>
    <t>подпись</t>
  </si>
  <si>
    <t>Приложение 7</t>
  </si>
  <si>
    <t xml:space="preserve">Распределение бюджетных ассигнований бюджета города Ставрополя на 2024 год и плановый период 2025 и 2026 годов </t>
  </si>
  <si>
    <r>
      <t>по разделам и подразделам классификации расходов бюджетов по сравнению с отчетными данными 2022 года и ожидаемым исполнением 2023 года</t>
    </r>
    <r>
      <t xml:space="preserve">
</t>
    </r>
    <r>
      <t xml:space="preserve">
</t>
    </r>
  </si>
  <si>
    <t>(тыс. рублей)</t>
  </si>
  <si>
    <t xml:space="preserve">Р ПР  </t>
  </si>
  <si>
    <t>Первоначально утвержденный план на 2022 год</t>
  </si>
  <si>
    <t>Уточненный план на 2022 год</t>
  </si>
  <si>
    <r>
      <t xml:space="preserve">Кассовые расходы </t>
    </r>
    <r>
      <t xml:space="preserve">
</t>
    </r>
    <r>
      <t>2022 год</t>
    </r>
  </si>
  <si>
    <t>Ожидаемое исполнение 2023 год</t>
  </si>
  <si>
    <r>
      <t xml:space="preserve">Проект бюджета </t>
    </r>
    <r>
      <t xml:space="preserve">
</t>
    </r>
    <r>
      <t>на 2024 г.</t>
    </r>
  </si>
  <si>
    <t>В сравнении с кассовыми расходами 2022 года</t>
  </si>
  <si>
    <r>
      <t xml:space="preserve">Отклонение проекта бюджета города Ставрополя на 2024 год от ожидаемого исполнения </t>
    </r>
    <r>
      <t xml:space="preserve">
</t>
    </r>
    <r>
      <t xml:space="preserve">на 2023 год                </t>
    </r>
  </si>
  <si>
    <r>
      <t xml:space="preserve">Проект бюджета </t>
    </r>
    <r>
      <t xml:space="preserve">
</t>
    </r>
    <r>
      <t>на 2025 г.</t>
    </r>
  </si>
  <si>
    <t xml:space="preserve">Отклонение проекта бюджета города Ставрополя на 2025 год от проекта решения на 2024 год                </t>
  </si>
  <si>
    <r>
      <t xml:space="preserve">Проект бюджета </t>
    </r>
    <r>
      <t xml:space="preserve">
</t>
    </r>
    <r>
      <t>на 2026 г.</t>
    </r>
  </si>
  <si>
    <t xml:space="preserve">Отклонение проекта бюджета города Ставрополя на 2026 год от проекта решения на 2025 год                </t>
  </si>
  <si>
    <t xml:space="preserve">01     </t>
  </si>
  <si>
    <t>Общегосударственные вопросы</t>
  </si>
  <si>
    <t xml:space="preserve">01     02     </t>
  </si>
  <si>
    <t>Функционирование высшего должностного лица субъекта Российской Федерации и муниципального образования</t>
  </si>
  <si>
    <t xml:space="preserve">01     03  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</si>
  <si>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</si>
  <si>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01     04  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</si>
  <si>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</si>
  <si>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01     05     </t>
  </si>
  <si>
    <t>Судебная система</t>
  </si>
  <si>
    <t xml:space="preserve">01     06   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</si>
  <si>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</si>
  <si>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01     07     </t>
  </si>
  <si>
    <t>Обеспечение проведения выборов и референдумов</t>
  </si>
  <si>
    <t xml:space="preserve">01     08 </t>
  </si>
  <si>
    <t>Международные отношения и международное сотрудничество</t>
  </si>
  <si>
    <t xml:space="preserve">01     11     </t>
  </si>
  <si>
    <t>Резервные фонды</t>
  </si>
  <si>
    <t>01     13</t>
  </si>
  <si>
    <t>Другие общегосударственные вопросы</t>
  </si>
  <si>
    <t xml:space="preserve">03     </t>
  </si>
  <si>
    <t>Национальная безопасность и правоохранительная деятельность</t>
  </si>
  <si>
    <t xml:space="preserve">03     10    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</si>
  <si>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</si>
  <si>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03     14     </t>
  </si>
  <si>
    <t>Другие вопросы в области национальной безопасности и правоохранительной деятельности</t>
  </si>
  <si>
    <t xml:space="preserve">04     </t>
  </si>
  <si>
    <t>Национальная экономика</t>
  </si>
  <si>
    <t xml:space="preserve">04     06     </t>
  </si>
  <si>
    <t>Водное хозяйство</t>
  </si>
  <si>
    <t xml:space="preserve">04     07     </t>
  </si>
  <si>
    <t>Лесное хозяйство</t>
  </si>
  <si>
    <t xml:space="preserve">04     09    </t>
  </si>
  <si>
    <t>Дорожное хозяйство (дорожные фонды)</t>
  </si>
  <si>
    <t xml:space="preserve">04     08     </t>
  </si>
  <si>
    <t xml:space="preserve">04     12     </t>
  </si>
  <si>
    <t>Другие вопросы в области национальной экономики</t>
  </si>
  <si>
    <t xml:space="preserve">05     </t>
  </si>
  <si>
    <t>Жилищно-коммунальное хозяйство</t>
  </si>
  <si>
    <t xml:space="preserve">05     01     </t>
  </si>
  <si>
    <t>Жилищное хозяйство</t>
  </si>
  <si>
    <t xml:space="preserve">05     02     </t>
  </si>
  <si>
    <t>Коммунальное хозяйство</t>
  </si>
  <si>
    <t xml:space="preserve">05     03     </t>
  </si>
  <si>
    <t>Благоустройство</t>
  </si>
  <si>
    <t xml:space="preserve">05     05     </t>
  </si>
  <si>
    <t>Другие вопросы в области жилищно-коммунального хозяйства</t>
  </si>
  <si>
    <t>06</t>
  </si>
  <si>
    <t>Охрана окружающей среды</t>
  </si>
  <si>
    <t>06     05</t>
  </si>
  <si>
    <t>Другие вопросы в области охраны окружающей среды</t>
  </si>
  <si>
    <t xml:space="preserve">07     </t>
  </si>
  <si>
    <t>Образование</t>
  </si>
  <si>
    <t xml:space="preserve">07     01     </t>
  </si>
  <si>
    <t>Дошкольное образование</t>
  </si>
  <si>
    <t xml:space="preserve">07     02     </t>
  </si>
  <si>
    <t>Общее образование</t>
  </si>
  <si>
    <t xml:space="preserve">07     03     </t>
  </si>
  <si>
    <t>Дополнительное образование детей</t>
  </si>
  <si>
    <t xml:space="preserve">07     05     </t>
  </si>
  <si>
    <t>Профессиональная подготовка, переподготовка и повышение квалификации</t>
  </si>
  <si>
    <t xml:space="preserve">07     07     </t>
  </si>
  <si>
    <t xml:space="preserve">Молодежная политика </t>
  </si>
  <si>
    <t xml:space="preserve">07     09     </t>
  </si>
  <si>
    <t>Другие вопросы в области образования</t>
  </si>
  <si>
    <t xml:space="preserve">08     </t>
  </si>
  <si>
    <t xml:space="preserve">Культура, кинематография </t>
  </si>
  <si>
    <t xml:space="preserve">08     01     </t>
  </si>
  <si>
    <t>Культура</t>
  </si>
  <si>
    <t xml:space="preserve">08     04     </t>
  </si>
  <si>
    <t xml:space="preserve">Другие вопросы в области культуры, кинематографии </t>
  </si>
  <si>
    <t xml:space="preserve">10     </t>
  </si>
  <si>
    <t>Социальная политика</t>
  </si>
  <si>
    <t xml:space="preserve">10     03     </t>
  </si>
  <si>
    <t>Социальное обеспечение населения</t>
  </si>
  <si>
    <t xml:space="preserve">10     04     </t>
  </si>
  <si>
    <t>Охрана семьи и детства</t>
  </si>
  <si>
    <t xml:space="preserve">10     06     </t>
  </si>
  <si>
    <t>Другие вопросы в области социальной политики</t>
  </si>
  <si>
    <t>11</t>
  </si>
  <si>
    <t>Физическая культура и спорт</t>
  </si>
  <si>
    <t xml:space="preserve">11     01     </t>
  </si>
  <si>
    <t xml:space="preserve">Физическая культура </t>
  </si>
  <si>
    <t xml:space="preserve">11     02    </t>
  </si>
  <si>
    <t>Массовый спорт</t>
  </si>
  <si>
    <t>11     03</t>
  </si>
  <si>
    <t>Спорт высших достижений</t>
  </si>
  <si>
    <t xml:space="preserve">11     05     </t>
  </si>
  <si>
    <t>Другие вопросы в области физической культуры и спорта</t>
  </si>
  <si>
    <t>12</t>
  </si>
  <si>
    <t>Средства массовой информации</t>
  </si>
  <si>
    <t>12     01</t>
  </si>
  <si>
    <t>Телевидение и радиовещание</t>
  </si>
  <si>
    <t xml:space="preserve">12     02    </t>
  </si>
  <si>
    <t>Периодическая печать и издательства</t>
  </si>
  <si>
    <t>13</t>
  </si>
  <si>
    <t>Обслуживание государственного (муниципального) долга</t>
  </si>
  <si>
    <t xml:space="preserve">13     01     </t>
  </si>
  <si>
    <r>
      <t>Обслуживание государственного (муниципального) внутреннего долга</t>
    </r>
    <r>
      <t xml:space="preserve">
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</si>
</sst>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#,##0.00;[red]-#,##0.00;0.00" formatCode="#,##0.00;[red]-#,##0.00;0.00" numFmtId="1003"/>
    <numFmt co:extendedFormatCode="000" formatCode="000" numFmtId="1004"/>
    <numFmt co:extendedFormatCode="0000000" formatCode="0000000" numFmtId="1005"/>
    <numFmt co:extendedFormatCode="#,##0.00_ ;[red]-#,##0.00 " formatCode="#,##0.00_ ;[red]-#,##0.00 " numFmtId="1006"/>
    <numFmt co:extendedFormatCode="0" formatCode="0" numFmtId="1007"/>
    <numFmt co:extendedFormatCode="#,##0.00_ ;-#,##0.00 " formatCode="#,##0.00_ ;-#,##0.00 " numFmtId="1008"/>
    <numFmt co:extendedFormatCode="000;[red]-000;&quot;&quot;" formatCode="000;[red]-000;&quot;&quot;" numFmtId="1009"/>
    <numFmt co:extendedFormatCode="00\.00\.00" formatCode="00\.00\.00" numFmtId="1010"/>
  </numFmts>
  <fonts count="33">
    <font>
      <name val="Calibri"/>
      <color theme="1" tint="0"/>
      <sz val="11"/>
    </font>
    <font>
      <color theme="1" tint="0"/>
      <sz val="11"/>
      <scheme val="minor"/>
    </font>
    <font>
      <name val="Times New Roman"/>
      <sz val="14"/>
    </font>
    <font>
      <name val="Times New Roman"/>
      <sz val="16"/>
    </font>
    <font>
      <name val="Times New Roman"/>
      <b val="true"/>
      <sz val="14"/>
    </font>
    <font>
      <name val="Times New Roman"/>
      <sz val="12"/>
    </font>
    <font>
      <sz val="11"/>
      <scheme val="minor"/>
    </font>
    <font>
      <color rgb="FF0000" tint="0"/>
      <sz val="11"/>
      <scheme val="minor"/>
    </font>
    <font>
      <name val="Times New Roman"/>
      <color theme="1" tint="0"/>
      <sz val="12"/>
    </font>
    <font>
      <name val="Times New Roman"/>
      <color theme="1" tint="0"/>
      <sz val="16"/>
    </font>
    <font>
      <name val="Times New Roman"/>
      <color rgb="FF0000" tint="0"/>
      <sz val="12"/>
    </font>
    <font>
      <b val="true"/>
      <color theme="1" tint="0"/>
      <sz val="11"/>
      <scheme val="minor"/>
    </font>
    <font>
      <i val="true"/>
      <color theme="1" tint="0"/>
      <sz val="11"/>
      <scheme val="minor"/>
    </font>
    <font>
      <name val="Times New Roman"/>
      <i val="true"/>
      <sz val="12"/>
    </font>
    <font>
      <name val="Times New Roman"/>
      <b val="true"/>
      <sz val="12"/>
    </font>
    <font>
      <name val="Arial"/>
      <sz val="10"/>
    </font>
    <font>
      <name val="Times New Roman"/>
      <i val="true"/>
      <sz val="14"/>
    </font>
    <font>
      <name val="Times New Roman"/>
      <b val="true"/>
      <sz val="13"/>
    </font>
    <font>
      <name val="Times New Roman"/>
      <b val="true"/>
      <i val="true"/>
      <sz val="14"/>
    </font>
    <font>
      <name val="Arial"/>
      <sz val="14"/>
    </font>
    <font>
      <name val="Times New Roman"/>
      <sz val="10"/>
    </font>
    <font>
      <name val="Times New Roman"/>
      <sz val="11"/>
    </font>
    <font>
      <name val="Times New Roman"/>
      <i val="true"/>
      <sz val="11"/>
    </font>
    <font>
      <name val="Arial Cyr"/>
      <sz val="10"/>
    </font>
    <font>
      <name val="Arial Cyr"/>
      <sz val="12"/>
    </font>
    <font>
      <name val="Arial Cyr"/>
      <sz val="14"/>
    </font>
    <font>
      <name val="Arial Cyr"/>
      <sz val="9"/>
    </font>
    <font>
      <name val="Times New Roman"/>
      <sz val="13"/>
    </font>
    <font>
      <name val="Times New Roman"/>
      <color rgb="0070C0" tint="0"/>
      <sz val="13"/>
    </font>
    <font>
      <name val="Arial"/>
      <i val="true"/>
      <sz val="14"/>
    </font>
    <font>
      <name val="Times New Roman"/>
      <color theme="1" tint="0"/>
      <sz val="14"/>
    </font>
    <font>
      <name val="Times New Roman"/>
      <b val="true"/>
      <sz val="11"/>
    </font>
    <font>
      <sz val="1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212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2" numFmtId="1001" quotePrefix="false">
      <alignment vertical="top"/>
    </xf>
    <xf applyAlignment="true" applyFont="true" applyNumberFormat="true" borderId="0" fillId="0" fontId="2" numFmtId="1002" quotePrefix="false">
      <alignment vertical="top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3" numFmtId="1000" quotePrefix="false">
      <alignment horizontal="right" vertical="top"/>
    </xf>
    <xf applyAlignment="true" applyFont="true" applyNumberFormat="true" borderId="0" fillId="0" fontId="3" numFmtId="1000" quotePrefix="false">
      <alignment horizontal="center" vertical="top"/>
    </xf>
    <xf applyAlignment="true" applyFont="true" applyNumberFormat="true" borderId="0" fillId="0" fontId="4" numFmtId="1000" quotePrefix="false">
      <alignment vertical="top"/>
    </xf>
    <xf applyAlignment="true" applyFont="true" applyNumberFormat="true" borderId="0" fillId="0" fontId="4" numFmtId="1000" quotePrefix="false">
      <alignment horizontal="center" vertical="top"/>
    </xf>
    <xf applyAlignment="true" applyFont="true" applyNumberFormat="true" borderId="0" fillId="0" fontId="2" numFmtId="1000" quotePrefix="false">
      <alignment horizontal="right" vertical="top"/>
    </xf>
    <xf applyAlignment="true" applyBorder="true" applyFont="true" applyNumberFormat="true" borderId="1" fillId="0" fontId="3" numFmtId="1000" quotePrefix="false">
      <alignment horizontal="center" vertical="top" wrapText="true"/>
    </xf>
    <xf applyAlignment="true" applyBorder="true" applyFont="true" applyNumberFormat="true" borderId="1" fillId="0" fontId="3" numFmtId="1001" quotePrefix="false">
      <alignment horizontal="center" vertical="top" wrapText="true"/>
    </xf>
    <xf applyAlignment="true" applyBorder="true" applyFont="true" applyNumberFormat="true" borderId="1" fillId="0" fontId="3" numFmtId="1002" quotePrefix="false">
      <alignment horizontal="center" vertical="top" wrapText="true"/>
    </xf>
    <xf applyAlignment="true" applyBorder="true" applyFont="true" applyNumberFormat="true" borderId="2" fillId="0" fontId="3" numFmtId="1002" quotePrefix="false">
      <alignment horizontal="center" vertical="top" wrapText="true"/>
    </xf>
    <xf applyAlignment="true" applyBorder="true" applyFont="true" applyNumberFormat="true" borderId="3" fillId="0" fontId="3" numFmtId="1000" quotePrefix="false">
      <alignment horizontal="center" vertical="top" wrapText="true"/>
    </xf>
    <xf applyAlignment="true" applyBorder="true" applyFont="true" applyNumberFormat="true" borderId="3" fillId="0" fontId="3" numFmtId="1001" quotePrefix="false">
      <alignment horizontal="center" vertical="top" wrapText="true"/>
    </xf>
    <xf applyAlignment="true" applyBorder="true" applyFont="true" applyNumberFormat="true" borderId="4" fillId="0" fontId="3" numFmtId="1000" quotePrefix="false">
      <alignment horizontal="center" vertical="top" wrapText="true"/>
    </xf>
    <xf applyAlignment="true" applyBorder="true" applyFont="true" applyNumberFormat="true" borderId="4" fillId="0" fontId="3" numFmtId="1001" quotePrefix="false">
      <alignment horizontal="center" vertical="top" wrapText="true"/>
    </xf>
    <xf applyAlignment="true" applyBorder="true" applyFont="true" applyNumberFormat="true" borderId="4" fillId="0" fontId="3" numFmtId="1002" quotePrefix="false">
      <alignment horizontal="center" vertical="top" wrapText="true"/>
    </xf>
    <xf applyAlignment="true" applyBorder="true" applyFill="true" applyFont="true" applyNumberFormat="true" borderId="1" fillId="2" fontId="3" numFmtId="1001" quotePrefix="false">
      <alignment horizontal="center" vertical="top" wrapText="true"/>
    </xf>
    <xf applyAlignment="true" applyBorder="true" applyFill="true" applyFont="true" applyNumberFormat="true" borderId="1" fillId="2" fontId="3" numFmtId="1001" quotePrefix="false">
      <alignment vertical="top" wrapText="true"/>
    </xf>
    <xf applyAlignment="true" applyBorder="true" applyFont="true" applyNumberFormat="true" borderId="1" fillId="0" fontId="3" numFmtId="1002" quotePrefix="false">
      <alignment horizontal="right" vertical="top" wrapText="true"/>
    </xf>
    <xf applyAlignment="true" applyBorder="true" applyFill="true" applyFont="true" applyNumberFormat="true" borderId="1" fillId="2" fontId="3" numFmtId="1002" quotePrefix="false">
      <alignment horizontal="right" vertical="top" wrapText="true"/>
    </xf>
    <xf applyAlignment="true" applyBorder="true" applyFill="true" applyFont="true" applyNumberFormat="true" borderId="1" fillId="2" fontId="3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left" vertical="top"/>
    </xf>
    <xf applyAlignment="true" applyFont="true" applyNumberFormat="true" borderId="0" fillId="0" fontId="2" numFmtId="1002" quotePrefix="false">
      <alignment horizontal="left" vertical="top"/>
    </xf>
    <xf applyAlignment="true" applyFont="true" applyNumberFormat="true" borderId="0" fillId="0" fontId="3" numFmtId="1002" quotePrefix="false">
      <alignment vertical="top"/>
    </xf>
    <xf applyAlignment="true" applyFont="true" applyNumberFormat="true" borderId="0" fillId="0" fontId="2" numFmtId="1001" quotePrefix="false">
      <alignment horizontal="center" vertical="top"/>
    </xf>
    <xf applyAlignment="true" applyBorder="true" applyFont="true" applyNumberFormat="true" borderId="1" fillId="0" fontId="5" numFmtId="1002" quotePrefix="false">
      <alignment horizontal="right" vertical="top" wrapText="true"/>
    </xf>
    <xf applyAlignment="true" applyFont="true" applyNumberFormat="true" borderId="0" fillId="0" fontId="3" numFmtId="1000" quotePrefix="false">
      <alignment vertical="top"/>
    </xf>
    <xf applyAlignment="true" applyBorder="true" applyFont="true" applyNumberFormat="true" borderId="1" fillId="0" fontId="3" numFmtId="1001" quotePrefix="false">
      <alignment vertical="top" wrapText="true"/>
    </xf>
    <xf applyAlignment="true" applyFont="true" applyNumberFormat="true" borderId="0" fillId="0" fontId="6" numFmtId="1000" quotePrefix="false">
      <alignment vertical="top"/>
    </xf>
    <xf applyAlignment="true" applyFont="true" applyNumberFormat="true" borderId="0" fillId="0" fontId="7" numFmtId="1002" quotePrefix="false">
      <alignment vertical="top"/>
    </xf>
    <xf applyAlignment="true" applyFont="true" applyNumberFormat="true" borderId="0" fillId="0" fontId="1" numFmtId="1000" quotePrefix="false">
      <alignment vertical="top"/>
    </xf>
    <xf applyAlignment="true" applyFont="true" applyNumberFormat="true" borderId="0" fillId="0" fontId="8" numFmtId="1000" quotePrefix="false">
      <alignment vertical="top"/>
    </xf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9" numFmtId="1000" quotePrefix="false">
      <alignment horizontal="center" vertical="top"/>
    </xf>
    <xf applyAlignment="true" applyFont="true" applyNumberFormat="true" borderId="0" fillId="0" fontId="5" numFmtId="1000" quotePrefix="false">
      <alignment vertical="top"/>
    </xf>
    <xf applyAlignment="true" applyFont="true" applyNumberFormat="true" borderId="0" fillId="0" fontId="10" numFmtId="1002" quotePrefix="false">
      <alignment vertical="top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5" numFmtId="1002" quotePrefix="false">
      <alignment horizontal="center" vertical="top" wrapText="true"/>
    </xf>
    <xf applyAlignment="true" applyFont="true" applyNumberFormat="true" borderId="0" fillId="0" fontId="11" numFmtId="1000" quotePrefix="false">
      <alignment vertical="top"/>
    </xf>
    <xf applyAlignment="true" applyBorder="true" applyFill="true" applyFont="true" applyNumberFormat="true" borderId="1" fillId="2" fontId="5" numFmtId="1000" quotePrefix="false">
      <alignment vertical="top" wrapText="true"/>
    </xf>
    <xf applyAlignment="true" applyBorder="true" applyFill="true" applyFont="true" applyNumberFormat="true" borderId="1" fillId="2" fontId="5" numFmtId="1002" quotePrefix="false">
      <alignment horizontal="center" vertical="top"/>
    </xf>
    <xf applyAlignment="true" applyFont="true" applyNumberFormat="true" borderId="0" fillId="0" fontId="12" numFmtId="1000" quotePrefix="false">
      <alignment vertical="top"/>
    </xf>
    <xf applyAlignment="true" applyBorder="true" applyFill="true" applyFont="true" applyNumberFormat="true" borderId="1" fillId="2" fontId="13" numFmtId="1000" quotePrefix="false">
      <alignment horizontal="left" indent="2" vertical="top" wrapText="true"/>
    </xf>
    <xf applyAlignment="true" applyBorder="true" applyFill="true" applyFont="true" applyNumberFormat="true" borderId="1" fillId="2" fontId="13" numFmtId="1002" quotePrefix="false">
      <alignment horizontal="center" vertical="top"/>
    </xf>
    <xf applyAlignment="true" applyBorder="true" applyFill="true" applyFont="true" applyNumberFormat="true" borderId="5" fillId="2" fontId="13" numFmtId="1000" quotePrefix="false">
      <alignment horizontal="left" indent="2" vertical="top" wrapText="true"/>
    </xf>
    <xf applyAlignment="true" applyBorder="true" applyFill="true" applyFont="true" applyNumberFormat="true" borderId="5" fillId="2" fontId="5" numFmtId="1000" quotePrefix="false">
      <alignment vertical="top" wrapText="true"/>
    </xf>
    <xf applyAlignment="true" applyBorder="true" applyFill="true" applyFont="true" applyNumberFormat="true" borderId="6" fillId="2" fontId="5" numFmtId="1002" quotePrefix="false">
      <alignment horizontal="center" vertical="top"/>
    </xf>
    <xf applyAlignment="true" applyBorder="true" applyFill="true" applyFont="true" applyNumberFormat="true" borderId="1" fillId="2" fontId="2" numFmtId="1003" quotePrefix="false">
      <alignment horizontal="center" vertical="top"/>
      <protection hidden="true"/>
    </xf>
    <xf applyAlignment="true" applyBorder="true" applyFill="true" applyFont="true" applyNumberFormat="true" borderId="1" fillId="2" fontId="5" numFmtId="1002" quotePrefix="false">
      <alignment horizontal="left" vertical="top" wrapText="true"/>
    </xf>
    <xf applyAlignment="true" applyBorder="true" applyFill="true" applyFont="true" applyNumberFormat="true" borderId="1" fillId="2" fontId="14" numFmtId="1000" quotePrefix="false">
      <alignment vertical="top" wrapText="true"/>
    </xf>
    <xf applyAlignment="true" applyBorder="true" applyFill="true" applyFont="true" applyNumberFormat="true" borderId="1" fillId="2" fontId="14" numFmtId="1002" quotePrefix="false">
      <alignment horizontal="center" vertical="top" wrapText="true"/>
    </xf>
    <xf applyFont="true" applyNumberFormat="true" borderId="0" fillId="0" fontId="15" numFmtId="1000" quotePrefix="false"/>
    <xf applyAlignment="true" applyFont="true" applyNumberFormat="true" borderId="0" fillId="0" fontId="15" numFmtId="1000" quotePrefix="false">
      <alignment vertical="top"/>
    </xf>
    <xf applyAlignment="true" applyFont="true" applyNumberFormat="true" borderId="0" fillId="0" fontId="8" numFmtId="1000" quotePrefix="false">
      <alignment horizontal="right" vertical="top"/>
    </xf>
    <xf applyAlignment="true" applyFont="true" applyNumberFormat="true" borderId="0" fillId="0" fontId="2" numFmtId="1000" quotePrefix="false">
      <alignment horizontal="center" vertical="center"/>
      <protection hidden="true"/>
    </xf>
    <xf applyAlignment="true" applyFont="true" applyNumberFormat="true" borderId="0" fillId="0" fontId="2" numFmtId="1000" quotePrefix="false">
      <alignment horizontal="center"/>
      <protection hidden="true"/>
    </xf>
    <xf applyAlignment="true" applyFont="true" applyNumberFormat="true" borderId="0" fillId="0" fontId="2" numFmtId="1000" quotePrefix="false">
      <alignment vertical="top"/>
      <protection hidden="true"/>
    </xf>
    <xf applyFont="true" applyNumberFormat="true" borderId="0" fillId="0" fontId="2" numFmtId="1000" quotePrefix="false">
      <protection hidden="true"/>
    </xf>
    <xf applyFont="true" applyNumberFormat="true" borderId="0" fillId="0" fontId="2" numFmtId="1000" quotePrefix="false">
      <protection hidden="true"/>
    </xf>
    <xf applyAlignment="true" applyFont="true" applyNumberFormat="true" borderId="0" fillId="0" fontId="2" numFmtId="1000" quotePrefix="false">
      <alignment vertical="top"/>
      <protection hidden="true"/>
    </xf>
    <xf applyAlignment="true" applyBorder="true" applyFont="true" applyNumberFormat="true" borderId="1" fillId="0" fontId="2" numFmtId="1000" quotePrefix="false">
      <alignment horizontal="center" vertical="top" wrapText="true"/>
      <protection hidden="true"/>
    </xf>
    <xf applyAlignment="true" applyBorder="true" applyFont="true" applyNumberFormat="true" borderId="1" fillId="0" fontId="2" numFmtId="1002" quotePrefix="false">
      <alignment horizontal="center" vertical="top" wrapText="true"/>
      <protection hidden="true"/>
    </xf>
    <xf applyAlignment="true" applyBorder="true" applyFont="true" applyNumberFormat="true" borderId="1" fillId="0" fontId="2" numFmtId="1000" quotePrefix="false">
      <alignment horizontal="center" wrapText="true"/>
      <protection hidden="true"/>
    </xf>
    <xf applyAlignment="true" applyBorder="true" applyFont="true" applyNumberFormat="true" borderId="1" fillId="0" fontId="4" numFmtId="1000" quotePrefix="false">
      <alignment horizontal="center" vertical="center" wrapText="true"/>
      <protection hidden="true"/>
    </xf>
    <xf applyAlignment="true" applyBorder="true" applyFont="true" applyNumberFormat="true" borderId="1" fillId="0" fontId="4" numFmtId="1000" quotePrefix="false">
      <alignment horizontal="left" vertical="center" wrapText="true"/>
      <protection hidden="true"/>
    </xf>
    <xf applyAlignment="true" applyBorder="true" applyFont="true" applyNumberFormat="true" borderId="1" fillId="0" fontId="4" numFmtId="1003" quotePrefix="false">
      <alignment horizontal="center" vertical="top" wrapText="true"/>
      <protection hidden="true"/>
    </xf>
    <xf applyAlignment="true" applyBorder="true" applyFont="true" applyNumberFormat="true" borderId="1" fillId="0" fontId="2" numFmtId="1004" quotePrefix="false">
      <alignment horizontal="center"/>
      <protection hidden="true"/>
    </xf>
    <xf applyAlignment="true" applyBorder="true" applyFont="true" applyNumberFormat="true" borderId="1" fillId="0" fontId="2" numFmtId="1005" quotePrefix="false">
      <alignment horizontal="left" vertical="top" wrapText="true"/>
      <protection hidden="true"/>
    </xf>
    <xf applyAlignment="true" applyBorder="true" applyFont="true" applyNumberFormat="true" borderId="1" fillId="0" fontId="2" numFmtId="1003" quotePrefix="false">
      <alignment horizontal="center" vertical="top"/>
      <protection hidden="true"/>
    </xf>
    <xf applyAlignment="true" applyBorder="true" applyFont="true" applyNumberFormat="true" borderId="1" fillId="0" fontId="2" numFmtId="1002" quotePrefix="false">
      <alignment horizontal="center" vertical="top"/>
    </xf>
    <xf applyAlignment="true" applyBorder="true" applyFont="true" applyNumberFormat="true" borderId="1" fillId="0" fontId="4" numFmtId="1000" quotePrefix="false">
      <alignment horizontal="center"/>
      <protection hidden="true"/>
    </xf>
    <xf applyBorder="true" applyFont="true" applyNumberFormat="true" borderId="1" fillId="0" fontId="4" numFmtId="1000" quotePrefix="false">
      <protection hidden="true"/>
    </xf>
    <xf applyAlignment="true" applyBorder="true" applyFont="true" applyNumberFormat="true" borderId="1" fillId="0" fontId="4" numFmtId="1003" quotePrefix="false">
      <alignment horizontal="center" vertical="top"/>
      <protection hidden="true"/>
    </xf>
    <xf applyAlignment="true" applyBorder="true" applyFont="true" applyNumberFormat="true" borderId="1" fillId="0" fontId="16" numFmtId="1002" quotePrefix="false">
      <alignment horizontal="center" vertical="top"/>
    </xf>
    <xf applyAlignment="true" applyBorder="true" applyFont="true" applyNumberFormat="true" borderId="1" fillId="0" fontId="17" numFmtId="1000" quotePrefix="false">
      <alignment wrapText="true"/>
      <protection hidden="true"/>
    </xf>
    <xf applyAlignment="true" applyBorder="true" applyFont="true" applyNumberFormat="true" borderId="1" fillId="0" fontId="5" numFmtId="1000" quotePrefix="false">
      <alignment vertical="top" wrapText="true"/>
    </xf>
    <xf applyAlignment="true" applyBorder="true" applyFont="true" applyNumberFormat="true" borderId="1" fillId="0" fontId="5" numFmtId="1002" quotePrefix="false">
      <alignment horizontal="center" vertical="top"/>
    </xf>
    <xf applyAlignment="true" applyBorder="true" applyFont="true" applyNumberFormat="true" borderId="1" fillId="0" fontId="13" numFmtId="1000" quotePrefix="false">
      <alignment horizontal="left" indent="2" vertical="top" wrapText="true"/>
    </xf>
    <xf applyAlignment="true" applyBorder="true" applyFont="true" applyNumberFormat="true" borderId="1" fillId="0" fontId="13" numFmtId="1002" quotePrefix="false">
      <alignment horizontal="center" vertical="top"/>
    </xf>
    <xf applyAlignment="true" applyBorder="true" applyFont="true" applyNumberFormat="true" borderId="5" fillId="0" fontId="13" numFmtId="1000" quotePrefix="false">
      <alignment horizontal="left" indent="2" vertical="top" wrapText="true"/>
    </xf>
    <xf applyAlignment="true" applyBorder="true" applyFont="true" applyNumberFormat="true" borderId="1" fillId="0" fontId="2" numFmtId="1002" quotePrefix="false">
      <alignment horizontal="center" vertical="top" wrapText="true"/>
    </xf>
    <xf applyFont="true" applyNumberFormat="true" borderId="0" fillId="0" fontId="15" numFmtId="1003" quotePrefix="false"/>
    <xf applyAlignment="true" applyBorder="true" applyFont="true" applyNumberFormat="true" borderId="1" fillId="0" fontId="18" numFmtId="1001" quotePrefix="false">
      <alignment horizontal="center" vertical="center" wrapText="true"/>
      <protection hidden="true"/>
    </xf>
    <xf applyAlignment="true" applyBorder="true" applyFont="true" applyNumberFormat="true" borderId="1" fillId="0" fontId="4" numFmtId="1000" quotePrefix="false">
      <alignment vertical="top"/>
      <protection hidden="true"/>
    </xf>
    <xf applyFont="true" applyNumberFormat="true" borderId="0" fillId="0" fontId="19" numFmtId="1000" quotePrefix="false"/>
    <xf applyAlignment="true" applyFont="true" applyNumberFormat="true" borderId="0" fillId="0" fontId="15" numFmtId="1006" quotePrefix="false">
      <alignment vertical="top"/>
    </xf>
    <xf applyAlignment="true" applyFont="true" applyNumberFormat="true" borderId="0" fillId="0" fontId="15" numFmtId="1002" quotePrefix="false">
      <alignment vertical="top"/>
    </xf>
    <xf applyAlignment="true" applyBorder="true" applyFont="true" applyNumberFormat="true" borderId="1" fillId="0" fontId="20" numFmtId="1000" quotePrefix="false">
      <alignment horizontal="left" vertical="top" wrapText="true"/>
    </xf>
    <xf applyAlignment="true" applyBorder="true" applyFont="true" applyNumberFormat="true" borderId="1" fillId="0" fontId="20" numFmtId="1002" quotePrefix="false">
      <alignment horizontal="right" vertical="top" wrapText="true"/>
    </xf>
    <xf applyBorder="true" applyFont="true" applyNumberFormat="true" borderId="1" fillId="0" fontId="2" numFmtId="1002" quotePrefix="false"/>
    <xf applyAlignment="true" applyFont="true" applyNumberFormat="true" borderId="0" fillId="0" fontId="15" numFmtId="1003" quotePrefix="false">
      <alignment vertical="top"/>
    </xf>
    <xf applyAlignment="true" applyFont="true" applyNumberFormat="true" borderId="0" fillId="0" fontId="5" numFmtId="1000" quotePrefix="false">
      <alignment horizontal="center" vertical="top"/>
    </xf>
    <xf applyAlignment="true" applyFont="true" applyNumberFormat="true" borderId="0" fillId="0" fontId="21" numFmtId="1000" quotePrefix="false">
      <alignment vertical="top"/>
    </xf>
    <xf applyAlignment="true" applyFont="true" applyNumberFormat="true" borderId="0" fillId="0" fontId="22" numFmtId="1000" quotePrefix="false">
      <alignment vertical="top"/>
    </xf>
    <xf applyAlignment="true" applyFont="true" applyNumberFormat="true" borderId="0" fillId="0" fontId="5" numFmtId="1000" quotePrefix="false">
      <alignment horizontal="center" vertical="top"/>
    </xf>
    <xf applyAlignment="true" applyFont="true" applyNumberFormat="true" borderId="0" fillId="0" fontId="5" numFmtId="1000" quotePrefix="false">
      <alignment vertical="top"/>
    </xf>
    <xf applyAlignment="true" applyFont="true" applyNumberFormat="true" borderId="0" fillId="0" fontId="13" numFmtId="1000" quotePrefix="false">
      <alignment vertical="top"/>
    </xf>
    <xf applyAlignment="true" applyFont="true" applyNumberFormat="true" borderId="0" fillId="0" fontId="5" numFmtId="1000" quotePrefix="false">
      <alignment horizontal="right" vertical="top"/>
    </xf>
    <xf applyAlignment="true" applyBorder="true" applyFont="true" applyNumberFormat="true" borderId="5" fillId="0" fontId="13" numFmtId="1000" quotePrefix="false">
      <alignment horizontal="center" vertical="top" wrapText="true"/>
    </xf>
    <xf applyAlignment="true" applyBorder="true" applyFont="true" applyNumberFormat="true" borderId="7" fillId="0" fontId="13" numFmtId="1000" quotePrefix="false">
      <alignment horizontal="center" vertical="top" wrapText="true"/>
    </xf>
    <xf applyAlignment="true" applyBorder="true" applyFont="true" applyNumberFormat="true" borderId="1" fillId="0" fontId="13" numFmtId="1000" quotePrefix="false">
      <alignment horizontal="center" vertical="top" wrapText="true"/>
    </xf>
    <xf applyAlignment="true" applyBorder="true" applyFont="true" applyNumberFormat="true" borderId="2" fillId="0" fontId="13" numFmtId="1000" quotePrefix="false">
      <alignment horizontal="center" vertical="top" wrapText="true"/>
    </xf>
    <xf applyAlignment="true" applyBorder="true" applyFont="true" applyNumberFormat="true" borderId="4" fillId="0" fontId="5" numFmtId="1000" quotePrefix="false">
      <alignment horizontal="center" vertical="top" wrapText="true"/>
    </xf>
    <xf applyAlignment="true" applyBorder="true" applyFont="true" applyNumberFormat="true" borderId="5" fillId="0" fontId="5" numFmtId="1000" quotePrefix="false">
      <alignment horizontal="center" vertical="top" wrapText="true"/>
    </xf>
    <xf applyAlignment="true" applyFill="true" applyFont="true" applyNumberFormat="true" borderId="0" fillId="2" fontId="5" numFmtId="1000" quotePrefix="false">
      <alignment vertical="top"/>
    </xf>
    <xf applyAlignment="true" applyBorder="true" applyFill="true" applyFont="true" applyNumberFormat="true" borderId="1" fillId="2" fontId="5" numFmtId="1000" quotePrefix="false">
      <alignment horizontal="center" vertical="top" wrapText="true"/>
    </xf>
    <xf applyAlignment="true" applyBorder="true" applyFill="true" applyFont="true" applyNumberFormat="true" borderId="1" fillId="2" fontId="2" numFmtId="1002" quotePrefix="false">
      <alignment horizontal="center" vertical="top"/>
    </xf>
    <xf applyAlignment="true" applyBorder="true" applyFont="true" applyNumberFormat="true" borderId="5" fillId="0" fontId="16" numFmtId="1002" quotePrefix="false">
      <alignment horizontal="center" vertical="top"/>
    </xf>
    <xf applyAlignment="true" applyBorder="true" applyFill="true" applyFont="true" applyNumberFormat="true" borderId="8" fillId="2" fontId="2" numFmtId="1002" quotePrefix="false">
      <alignment horizontal="center" vertical="top"/>
    </xf>
    <xf applyAlignment="true" applyBorder="true" applyFill="true" applyFont="true" applyNumberFormat="true" borderId="9" fillId="2" fontId="2" numFmtId="1002" quotePrefix="false">
      <alignment horizontal="center" vertical="top"/>
    </xf>
    <xf applyAlignment="true" applyBorder="true" applyFont="true" applyNumberFormat="true" borderId="8" fillId="0" fontId="2" numFmtId="1002" quotePrefix="false">
      <alignment horizontal="center" vertical="top"/>
    </xf>
    <xf applyAlignment="true" applyBorder="true" applyFont="true" applyNumberFormat="true" borderId="9" fillId="0" fontId="2" numFmtId="1002" quotePrefix="false">
      <alignment horizontal="center" vertical="top"/>
    </xf>
    <xf applyAlignment="true" applyBorder="true" applyFont="true" applyNumberFormat="true" borderId="1" fillId="0" fontId="14" numFmtId="1000" quotePrefix="false">
      <alignment horizontal="center" vertical="top"/>
    </xf>
    <xf applyAlignment="true" applyBorder="true" applyFont="true" applyNumberFormat="true" borderId="1" fillId="0" fontId="14" numFmtId="1000" quotePrefix="false">
      <alignment vertical="top" wrapText="true"/>
    </xf>
    <xf applyAlignment="true" applyBorder="true" applyFont="true" applyNumberFormat="true" borderId="1" fillId="0" fontId="4" numFmtId="1002" quotePrefix="false">
      <alignment horizontal="center" vertical="top" wrapText="true"/>
    </xf>
    <xf applyAlignment="true" applyBorder="true" applyFont="true" applyNumberFormat="true" borderId="5" fillId="0" fontId="4" numFmtId="1002" quotePrefix="false">
      <alignment horizontal="center" vertical="top" wrapText="true"/>
    </xf>
    <xf applyAlignment="true" applyFont="true" applyNumberFormat="true" borderId="0" fillId="0" fontId="22" numFmtId="1002" quotePrefix="false">
      <alignment vertical="top"/>
    </xf>
    <xf applyAlignment="true" applyFont="true" applyNumberFormat="true" borderId="0" fillId="0" fontId="23" numFmtId="1001" quotePrefix="false">
      <alignment horizontal="center" vertical="top"/>
    </xf>
    <xf applyAlignment="true" applyFont="true" applyNumberFormat="true" borderId="0" fillId="0" fontId="24" numFmtId="1000" quotePrefix="false">
      <alignment vertical="top"/>
    </xf>
    <xf applyAlignment="true" applyFont="true" applyNumberFormat="true" borderId="0" fillId="0" fontId="23" numFmtId="1000" quotePrefix="false">
      <alignment vertical="top"/>
    </xf>
    <xf applyAlignment="true" applyFont="true" applyNumberFormat="true" borderId="0" fillId="0" fontId="20" numFmtId="1000" quotePrefix="false">
      <alignment vertical="top"/>
    </xf>
    <xf applyAlignment="true" applyFont="true" applyNumberFormat="true" borderId="0" fillId="0" fontId="2" numFmtId="1007" quotePrefix="false">
      <alignment horizontal="right" vertical="top"/>
    </xf>
    <xf applyAlignment="true" applyFont="true" applyNumberFormat="true" borderId="0" fillId="0" fontId="25" numFmtId="1000" quotePrefix="false">
      <alignment vertical="top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/>
    </xf>
    <xf applyAlignment="true" applyBorder="true" applyFont="true" applyNumberFormat="true" borderId="10" fillId="0" fontId="2" numFmtId="1000" quotePrefix="false">
      <alignment horizontal="center" vertical="top"/>
    </xf>
    <xf applyAlignment="true" applyBorder="true" applyFont="true" applyNumberFormat="true" borderId="2" fillId="0" fontId="2" numFmtId="1000" quotePrefix="false">
      <alignment horizontal="center" vertical="top"/>
    </xf>
    <xf applyAlignment="true" applyFont="true" applyNumberFormat="true" borderId="0" fillId="0" fontId="25" numFmtId="1000" quotePrefix="false">
      <alignment horizontal="center" vertical="top"/>
    </xf>
    <xf applyAlignment="true" applyBorder="true" applyFont="true" applyNumberFormat="true" borderId="3" fillId="0" fontId="2" numFmtId="1001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horizontal="center" vertical="top" wrapText="true"/>
    </xf>
    <xf applyAlignment="true" applyBorder="true" applyFont="true" applyNumberFormat="true" borderId="2" fillId="0" fontId="2" numFmtId="1001" quotePrefix="false">
      <alignment horizontal="center" vertical="top" wrapText="true"/>
    </xf>
    <xf applyAlignment="true" applyBorder="true" applyFont="true" applyNumberFormat="true" borderId="4" fillId="0" fontId="2" numFmtId="1001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 vertical="top" wrapText="true"/>
    </xf>
    <xf applyAlignment="true" applyBorder="true" applyFont="true" applyNumberFormat="true" borderId="6" fillId="0" fontId="2" numFmtId="1001" quotePrefix="false">
      <alignment horizontal="center" vertical="top" wrapText="true"/>
    </xf>
    <xf applyAlignment="true" applyBorder="true" applyFont="true" applyNumberFormat="true" borderId="1" fillId="0" fontId="5" numFmtId="1001" quotePrefix="false">
      <alignment horizontal="center" vertical="top" wrapText="true"/>
      <protection hidden="true"/>
    </xf>
    <xf applyAlignment="true" applyBorder="true" applyFont="true" applyNumberFormat="true" borderId="1" fillId="0" fontId="5" numFmtId="1000" quotePrefix="false">
      <alignment horizontal="left" vertical="top" wrapText="true"/>
      <protection hidden="true"/>
    </xf>
    <xf applyAlignment="true" applyBorder="true" applyFont="true" applyNumberFormat="true" borderId="1" fillId="0" fontId="2" numFmtId="1008" quotePrefix="false">
      <alignment horizontal="right" vertical="top"/>
    </xf>
    <xf applyAlignment="true" applyFont="true" applyNumberFormat="true" borderId="0" fillId="0" fontId="25" numFmtId="1008" quotePrefix="false">
      <alignment vertical="top"/>
    </xf>
    <xf applyAlignment="true" applyBorder="true" applyFont="true" applyNumberFormat="true" borderId="11" fillId="0" fontId="5" numFmtId="1001" quotePrefix="false">
      <alignment horizontal="center" vertical="top" wrapText="true"/>
      <protection hidden="true"/>
    </xf>
    <xf applyAlignment="true" applyBorder="true" applyFont="true" applyNumberFormat="true" borderId="1" fillId="0" fontId="2" numFmtId="1001" quotePrefix="false">
      <alignment horizontal="center" vertical="top"/>
    </xf>
    <xf applyAlignment="true" applyBorder="true" applyFont="true" applyNumberFormat="true" borderId="1" fillId="0" fontId="4" numFmtId="1000" quotePrefix="false">
      <alignment vertical="top" wrapText="true"/>
    </xf>
    <xf applyAlignment="true" applyBorder="true" applyFont="true" applyNumberFormat="true" borderId="1" fillId="0" fontId="4" numFmtId="1008" quotePrefix="false">
      <alignment horizontal="right" vertical="top"/>
    </xf>
    <xf applyAlignment="true" applyBorder="true" applyFont="true" applyNumberFormat="true" borderId="1" fillId="0" fontId="2" numFmtId="1009" quotePrefix="false">
      <alignment vertical="top" wrapText="true"/>
      <protection hidden="true"/>
    </xf>
    <xf applyAlignment="true" applyFont="true" applyNumberFormat="true" borderId="0" fillId="0" fontId="26" numFmtId="1008" quotePrefix="false">
      <alignment vertical="top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8" quotePrefix="false">
      <alignment horizontal="right" vertical="top" wrapText="true"/>
    </xf>
    <xf applyAlignment="true" applyBorder="true" applyFont="true" applyNumberFormat="true" borderId="1" fillId="0" fontId="27" numFmtId="1008" quotePrefix="false">
      <alignment horizontal="right" vertical="top" wrapText="true"/>
    </xf>
    <xf applyAlignment="true" applyBorder="true" applyFont="true" applyNumberFormat="true" borderId="1" fillId="0" fontId="27" numFmtId="1008" quotePrefix="false">
      <alignment horizontal="right" vertical="top"/>
    </xf>
    <xf applyAlignment="true" applyBorder="true" applyFont="true" applyNumberFormat="true" borderId="1" fillId="0" fontId="28" numFmtId="1008" quotePrefix="false">
      <alignment horizontal="right" vertical="top"/>
    </xf>
    <xf applyAlignment="true" applyFont="true" applyNumberFormat="true" borderId="0" fillId="0" fontId="23" numFmtId="1008" quotePrefix="false">
      <alignment vertical="top"/>
    </xf>
    <xf applyFont="true" applyNumberFormat="true" borderId="0" fillId="0" fontId="6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right" vertical="top" wrapText="true"/>
    </xf>
    <xf applyAlignment="true" applyBorder="true" applyFont="true" applyNumberFormat="true" borderId="13" fillId="0" fontId="2" numFmtId="1000" quotePrefix="false">
      <alignment horizontal="right" vertical="top" wrapText="true"/>
    </xf>
    <xf applyFont="true" applyNumberFormat="true" borderId="0" fillId="0" fontId="1" numFmtId="1000" quotePrefix="false"/>
    <xf applyAlignment="true" applyBorder="true" applyFont="true" applyNumberFormat="true" borderId="1" fillId="0" fontId="5" numFmtId="1000" quotePrefix="false">
      <alignment horizontal="center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2" fillId="0" fontId="5" numFmtId="1000" quotePrefix="false">
      <alignment horizontal="center" wrapText="true"/>
    </xf>
    <xf applyAlignment="true" applyBorder="true" applyFont="true" applyNumberFormat="true" borderId="1" fillId="0" fontId="5" numFmtId="1000" quotePrefix="false">
      <alignment horizontal="center" vertical="top"/>
    </xf>
    <xf applyAlignment="true" applyBorder="true" applyFont="true" applyNumberFormat="true" borderId="10" fillId="0" fontId="5" numFmtId="1000" quotePrefix="false">
      <alignment horizontal="center" vertical="top"/>
    </xf>
    <xf applyAlignment="true" applyBorder="true" applyFont="true" applyNumberFormat="true" borderId="2" fillId="0" fontId="5" numFmtId="1000" quotePrefix="false">
      <alignment horizontal="center" vertical="top"/>
    </xf>
    <xf applyAlignment="true" applyBorder="true" applyFont="true" applyNumberFormat="true" borderId="1" fillId="0" fontId="5" numFmtId="1000" quotePrefix="false">
      <alignment horizontal="left" vertical="top" wrapText="true"/>
    </xf>
    <xf applyAlignment="true" applyBorder="true" applyFont="true" applyNumberFormat="true" borderId="1" fillId="0" fontId="5" numFmtId="1002" quotePrefix="false">
      <alignment horizontal="right" vertical="top"/>
    </xf>
    <xf applyAlignment="true" applyBorder="true" applyFont="true" applyNumberFormat="true" borderId="1" fillId="0" fontId="5" numFmtId="1010" quotePrefix="false">
      <alignment vertical="top" wrapText="true"/>
    </xf>
    <xf applyAlignment="true" applyBorder="true" applyFont="true" applyNumberFormat="true" borderId="10" fillId="0" fontId="5" numFmtId="1000" quotePrefix="false">
      <alignment horizontal="center" vertical="top" wrapText="true"/>
    </xf>
    <xf applyAlignment="true" applyBorder="true" applyFont="true" applyNumberFormat="true" borderId="2" fillId="0" fontId="5" numFmtId="1000" quotePrefix="false">
      <alignment horizontal="center" vertical="top" wrapText="true"/>
    </xf>
    <xf applyAlignment="true" applyBorder="true" applyFont="true" applyNumberFormat="true" borderId="5" fillId="0" fontId="5" numFmtId="1000" quotePrefix="false">
      <alignment vertical="top" wrapText="true"/>
    </xf>
    <xf applyAlignment="true" applyBorder="true" applyFont="true" applyNumberFormat="true" borderId="1" fillId="0" fontId="20" numFmtId="1002" quotePrefix="false">
      <alignment horizontal="right" vertical="top"/>
    </xf>
    <xf applyAlignment="true" applyBorder="true" applyFont="true" applyNumberFormat="true" borderId="14" fillId="0" fontId="5" numFmtId="1000" quotePrefix="false">
      <alignment vertical="top" wrapText="true"/>
    </xf>
    <xf applyAlignment="true" applyBorder="true" applyFont="true" applyNumberFormat="true" borderId="14" fillId="0" fontId="5" numFmtId="1000" quotePrefix="false">
      <alignment wrapText="true"/>
    </xf>
    <xf applyFont="true" applyNumberFormat="true" borderId="0" fillId="0" fontId="1" numFmtId="1002" quotePrefix="false"/>
    <xf applyAlignment="true" applyFont="true" applyNumberFormat="true" borderId="0" fillId="0" fontId="4" numFmtId="1000" quotePrefix="false">
      <alignment horizontal="left" vertical="top" wrapText="true"/>
    </xf>
    <xf applyAlignment="true" applyFont="true" applyNumberFormat="true" borderId="0" fillId="0" fontId="4" numFmtId="1002" quotePrefix="false">
      <alignment horizontal="center" wrapText="true"/>
    </xf>
    <xf applyFont="true" applyNumberFormat="true" borderId="0" fillId="0" fontId="6" numFmtId="1002" quotePrefix="false"/>
    <xf applyFill="true" applyFont="true" applyNumberFormat="true" borderId="0" fillId="2" fontId="2" numFmtId="1000" quotePrefix="false">
      <protection hidden="true"/>
    </xf>
    <xf applyFont="true" applyNumberFormat="true" borderId="0" fillId="0" fontId="29" numFmtId="1000" quotePrefix="false"/>
    <xf applyFont="true" applyNumberFormat="true" borderId="0" fillId="0" fontId="2" numFmtId="1000" quotePrefix="false"/>
    <xf applyFont="true" applyNumberFormat="true" borderId="0" fillId="0" fontId="2" numFmtId="1002" quotePrefix="false"/>
    <xf applyAlignment="true" applyFont="true" applyNumberFormat="true" borderId="0" fillId="0" fontId="2" numFmtId="1001" quotePrefix="false">
      <alignment horizontal="center" vertical="center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2" quotePrefix="false">
      <alignment horizontal="left"/>
    </xf>
    <xf applyAlignment="true" applyFont="true" applyNumberFormat="true" borderId="0" fillId="0" fontId="2" numFmtId="1000" quotePrefix="false">
      <alignment horizontal="center" vertical="center"/>
    </xf>
    <xf applyFont="true" applyNumberFormat="true" borderId="0" fillId="0" fontId="2" numFmtId="1002" quotePrefix="false"/>
    <xf applyAlignment="true" applyFont="true" applyNumberFormat="true" borderId="0" fillId="0" fontId="2" numFmtId="1002" quotePrefix="false">
      <alignment horizontal="center"/>
    </xf>
    <xf applyFont="true" applyNumberFormat="true" borderId="0" fillId="0" fontId="2" numFmtId="1001" quotePrefix="false"/>
    <xf applyFont="true" applyNumberFormat="true" borderId="0" fillId="0" fontId="2" numFmtId="1000" quotePrefix="false"/>
    <xf applyAlignment="true" applyFont="true" applyNumberFormat="true" borderId="0" fillId="0" fontId="2" numFmtId="1001" quotePrefix="false">
      <alignment horizontal="left"/>
    </xf>
    <xf applyAlignment="true" applyFill="true" applyFont="true" applyNumberFormat="true" borderId="0" fillId="2" fontId="2" numFmtId="1000" quotePrefix="false">
      <alignment horizontal="center" vertical="top"/>
      <protection hidden="true"/>
    </xf>
    <xf applyAlignment="true" applyBorder="true" applyFont="true" applyNumberFormat="true" borderId="15" fillId="0" fontId="2" numFmtId="1000" quotePrefix="false">
      <alignment horizontal="center" vertical="center"/>
    </xf>
    <xf applyAlignment="true" applyBorder="true" applyFont="true" applyNumberFormat="true" borderId="16" fillId="0" fontId="2" numFmtId="1000" quotePrefix="false">
      <alignment horizontal="center" vertical="center"/>
    </xf>
    <xf applyAlignment="true" applyFill="true" applyFont="true" applyNumberFormat="true" borderId="0" fillId="2" fontId="2" numFmtId="1001" quotePrefix="false">
      <alignment horizontal="left"/>
    </xf>
    <xf applyAlignment="true" applyFont="true" applyNumberFormat="true" borderId="0" fillId="0" fontId="30" numFmtId="1000" quotePrefix="false">
      <alignment horizontal="right" vertical="top"/>
    </xf>
    <xf applyAlignment="true" applyFont="true" applyNumberFormat="true" borderId="0" fillId="0" fontId="30" numFmtId="1000" quotePrefix="false">
      <alignment horizontal="center" vertical="top"/>
    </xf>
    <xf applyAlignment="true" applyBorder="true" applyFont="true" applyNumberFormat="true" borderId="1" fillId="0" fontId="13" numFmtId="1002" quotePrefix="false">
      <alignment horizontal="center" vertical="top" wrapText="true"/>
    </xf>
    <xf applyAlignment="true" applyBorder="true" applyFont="true" applyNumberFormat="true" borderId="1" fillId="0" fontId="2" numFmtId="1001" quotePrefix="false">
      <alignment vertical="top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" numFmtId="1002" quotePrefix="false">
      <alignment vertical="top"/>
    </xf>
    <xf applyAlignment="true" applyBorder="true" applyFont="true" applyNumberFormat="true" borderId="6" fillId="0" fontId="31" numFmtId="1001" quotePrefix="false">
      <alignment vertical="center"/>
    </xf>
    <xf applyAlignment="true" applyBorder="true" applyFont="true" applyNumberFormat="true" borderId="1" fillId="0" fontId="21" numFmtId="1001" quotePrefix="false">
      <alignment vertical="center"/>
    </xf>
    <xf applyAlignment="true" applyBorder="true" applyFont="true" applyNumberFormat="true" borderId="5" fillId="0" fontId="2" numFmtId="1000" quotePrefix="false">
      <alignment horizontal="left" vertical="top" wrapText="true"/>
    </xf>
    <xf applyAlignment="true" applyBorder="true" applyFont="true" applyNumberFormat="true" borderId="1" fillId="0" fontId="31" numFmtId="1001" quotePrefix="false">
      <alignment vertical="center"/>
    </xf>
    <xf applyAlignment="true" applyBorder="true" applyFont="true" applyNumberFormat="true" borderId="11" fillId="0" fontId="21" numFmtId="1001" quotePrefix="false">
      <alignment vertical="center"/>
    </xf>
    <xf applyAlignment="true" applyFont="true" applyNumberFormat="true" borderId="0" fillId="0" fontId="21" numFmtId="1001" quotePrefix="false">
      <alignment vertical="center"/>
    </xf>
    <xf applyFont="true" applyNumberFormat="true" borderId="0" fillId="0" fontId="3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7" Target="sharedStrings.xml" Type="http://schemas.openxmlformats.org/officeDocument/2006/relationships/sharedStrings"/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14" Target="externalLinks/externalLink2.xml" Type="http://schemas.openxmlformats.org/officeDocument/2006/relationships/externalLink"/>
  <Relationship Id="rId13" Target="externalLinks/externalLink1.xml" Type="http://schemas.openxmlformats.org/officeDocument/2006/relationships/externalLink"/>
  <Relationship Id="rId18" Target="styles.xml" Type="http://schemas.openxmlformats.org/officeDocument/2006/relationships/style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10" Target="worksheets/sheet10.xml" Type="http://schemas.openxmlformats.org/officeDocument/2006/relationships/worksheet"/>
  <Relationship Id="rId19" Target="theme/theme1.xml" Type="http://schemas.openxmlformats.org/officeDocument/2006/relationships/theme"/>
  <Relationship Id="rId5" Target="worksheets/sheet5.xml" Type="http://schemas.openxmlformats.org/officeDocument/2006/relationships/worksheet"/>
  <Relationship Id="rId11" Target="worksheets/sheet11.xml" Type="http://schemas.openxmlformats.org/officeDocument/2006/relationships/worksheet"/>
  <Relationship Id="rId8" Target="worksheets/sheet8.xml" Type="http://schemas.openxmlformats.org/officeDocument/2006/relationships/worksheet"/>
  <Relationship Id="rId16" Target="externalLinks/externalLink4.xml" Type="http://schemas.openxmlformats.org/officeDocument/2006/relationships/externalLink"/>
  <Relationship Id="rId2" Target="worksheets/sheet2.xml" Type="http://schemas.openxmlformats.org/officeDocument/2006/relationships/worksheet"/>
  <Relationship Id="rId9" Target="worksheets/sheet9.xml" Type="http://schemas.openxmlformats.org/officeDocument/2006/relationships/worksheet"/>
  <Relationship Id="rId15" Target="externalLinks/externalLink3.xml" Type="http://schemas.openxmlformats.org/officeDocument/2006/relationships/externalLink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file:///C:/Users/Administrator/Desktop/2019/&#1041;&#1102;&#1076;&#1078;&#1077;&#1090; 2020/&#1055;&#1056;&#1054;&#1045;&#1050;&#1058;/&#1087;&#1088;&#1080;&#1083; &#1087;&#1086; &#1088;&#1072;&#1089;&#1093;/&#1087;&#1088;&#1080;&#1083; &#1087;&#1086; &#1088;&#1072;&#1089;&#1093;-1.xlsx" TargetMode="External" Type="http://schemas.openxmlformats.org/officeDocument/2006/relationships/externalLinkPath"/>
</Relationships>

</file>

<file path=xl/externalLinks/_rels/externalLink2.xml.rels><?xml version="1.0" encoding="UTF-8" standalone="no" ?>
<Relationships xmlns="http://schemas.openxmlformats.org/package/2006/relationships">
  <Relationship Id="rId1" Target="file:///C:/Users/S.Karaeva/AppData/Local/Microsoft/Windows/INetCache/Content.Outlook/UZUQL82C/&#1055;&#1088;&#1080;&#1083; &#1082; &#1055;&#1047; &#1085;&#1072;&#1094;&#1087;&#1088;&#1086;&#1077;&#1082;&#1090;&#1099; (2).xlsx" TargetMode="External" Type="http://schemas.openxmlformats.org/officeDocument/2006/relationships/externalLinkPath"/>
</Relationships>

</file>

<file path=xl/externalLinks/_rels/externalLink3.xml.rels><?xml version="1.0" encoding="UTF-8" standalone="no" ?>
<Relationships xmlns="http://schemas.openxmlformats.org/package/2006/relationships">
  <Relationship Id="rId1" Target="file:///C:/Users/S.Karaeva/Documents/2020/&#1052;&#1060; &#1057;&#1050;/&#1056;&#1072;&#1089;&#1087;&#1088; &#1052;&#1041;&#1058; (14 11 19).xlsx" TargetMode="External" Type="http://schemas.openxmlformats.org/officeDocument/2006/relationships/externalLinkPath"/>
</Relationships>

</file>

<file path=xl/externalLinks/_rels/externalLink4.xml.rels><?xml version="1.0" encoding="UTF-8" standalone="no" ?>
<Relationships xmlns="http://schemas.openxmlformats.org/package/2006/relationships">
  <Relationship Id="rId1" Target="file:///C:/Users/S.Karaeva/Documents/2021/&#1052;&#1060; &#1057;&#1050;/&#1052;&#1041;&#1058; 21-23 (05 11 20)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ГРБС 2020"/>
    </sheetNames>
    <sheetDataSet>
      <sheetData refreshError="false" sheetId="0">
        <row r="29">
          <cell r="G29" t="n" vm="0">
            <v>12656532.479999999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нацпроекты (2)"/>
    </sheetNames>
    <sheetDataSet>
      <sheetData refreshError="false" sheetId="0">
        <row r="45">
          <cell r="B45" t="n" vm="0">
            <v>3024136.3300000005</v>
          </cell>
          <cell r="E45" t="n" vm="0">
            <v>61664.240000000005</v>
          </cell>
          <cell r="H45" t="n" vm="0">
            <v>10167.08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МБТ"/>
    </sheetNames>
    <sheetDataSet>
      <sheetData refreshError="false" sheetId="0">
        <row r="30">
          <cell r="I30" t="n" vm="0">
            <v>0</v>
          </cell>
        </row>
        <row r="31">
          <cell r="I31" t="n" vm="0">
            <v>1758.8600000000001</v>
          </cell>
        </row>
        <row r="32">
          <cell r="I32" t="n" vm="0">
            <v>25495.830000000075</v>
          </cell>
        </row>
        <row r="33">
          <cell r="I33" t="n" vm="0">
            <v>1558.8400000000038</v>
          </cell>
        </row>
        <row r="35">
          <cell r="I35" t="n" vm="0">
            <v>829.880000000001</v>
          </cell>
        </row>
        <row r="8">
          <cell r="I8" t="n" vm="0">
            <v>-5912.25</v>
          </cell>
        </row>
        <row r="9">
          <cell r="I9" t="n" vm="0">
            <v>19649.410000000033</v>
          </cell>
        </row>
        <row r="10">
          <cell r="I10" t="n" vm="0">
            <v>0</v>
          </cell>
        </row>
        <row r="13">
          <cell r="I13" t="n" vm="0">
            <v>4923.520000000004</v>
          </cell>
        </row>
        <row r="43">
          <cell r="I43" t="n" vm="0">
            <v>0</v>
          </cell>
        </row>
        <row r="16">
          <cell r="I16" t="n" vm="0">
            <v>0</v>
          </cell>
        </row>
        <row r="17">
          <cell r="I17" t="n" vm="0">
            <v>0</v>
          </cell>
        </row>
        <row r="18">
          <cell r="I18" t="n" vm="0">
            <v>0</v>
          </cell>
        </row>
        <row r="19">
          <cell r="I19" t="n" vm="0">
            <v>177.5</v>
          </cell>
        </row>
        <row r="20">
          <cell r="I20" t="n" vm="0">
            <v>724.380000000001</v>
          </cell>
        </row>
        <row r="21">
          <cell r="I21" t="n" vm="0">
            <v>16.29000000000002</v>
          </cell>
        </row>
        <row r="51">
          <cell r="I51" t="n" vm="0">
            <v>401.40000000000055</v>
          </cell>
        </row>
        <row r="22">
          <cell r="I22" t="n" vm="0">
            <v>-236.34999999999945</v>
          </cell>
        </row>
        <row r="23">
          <cell r="I23" t="n" vm="0">
            <v>11616.630000000005</v>
          </cell>
        </row>
        <row r="24">
          <cell r="I24" t="n" vm="0">
            <v>4050.800000000001</v>
          </cell>
        </row>
        <row r="25">
          <cell r="I25" t="n" vm="0">
            <v>26654.829999999958</v>
          </cell>
        </row>
        <row r="26">
          <cell r="I26" t="n" vm="0">
            <v>0</v>
          </cell>
        </row>
        <row r="27">
          <cell r="I27" t="n" vm="0">
            <v>2712.7600000000093</v>
          </cell>
        </row>
        <row r="28">
          <cell r="I28" t="n" vm="0">
            <v>41.12000000000012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мбт 21-23 (02 11 20)"/>
    </sheetNames>
    <sheetDataSet>
      <sheetData refreshError="false" sheetId="0">
        <row r="66">
          <cell r="C66" t="n" vm="0">
            <v>154373.89</v>
          </cell>
        </row>
      </sheetData>
    </sheetDataSet>
  </externalBook>
</externalLink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VH33"/>
  <sheetViews>
    <sheetView showZeros="true" workbookViewId="0"/>
  </sheetViews>
  <sheetFormatPr baseColWidth="8" customHeight="false" defaultColWidth="9.14062530925693" defaultRowHeight="18.75" zeroHeight="false"/>
  <cols>
    <col customWidth="true" max="1" min="1" outlineLevel="0" style="1" width="8.57031265462846"/>
    <col customWidth="true" max="2" min="2" outlineLevel="0" style="2" width="76.710935764725"/>
    <col customWidth="true" max="3" min="3" outlineLevel="0" style="2" width="27.1406242942598"/>
    <col customWidth="true" max="4" min="4" outlineLevel="0" style="3" width="22.425781467405"/>
    <col customWidth="true" max="5" min="5" outlineLevel="0" style="3" width="21.5703121471299"/>
    <col customWidth="true" max="6" min="6" outlineLevel="0" style="4" width="19.710937625553"/>
    <col customWidth="true" max="7" min="7" outlineLevel="0" style="4" width="19.2851558198157"/>
    <col customWidth="true" max="8" min="8" outlineLevel="0" style="4" width="17.7109372872207"/>
    <col customWidth="true" max="14" min="9" outlineLevel="0" style="4" width="19.2851558198157"/>
    <col bestFit="true" customWidth="true" max="246" min="15" outlineLevel="0" style="4" width="9.14062530925693"/>
    <col customWidth="true" max="247" min="247" outlineLevel="0" style="4" width="10.7109374563868"/>
    <col customWidth="true" max="248" min="248" outlineLevel="0" style="4" width="57.9999976316735"/>
    <col customWidth="true" max="249" min="249" outlineLevel="0" style="4" width="35.8554677977794"/>
    <col customWidth="true" max="251" min="250" outlineLevel="0" style="4" width="26.7109367797221"/>
    <col customWidth="true" max="253" min="252" outlineLevel="0" style="4" width="26.2851549739848"/>
    <col customWidth="true" max="254" min="254" outlineLevel="0" style="4" width="23.9999986466705"/>
    <col customWidth="true" max="256" min="255" outlineLevel="0" style="4" width="22.7109388097163"/>
    <col bestFit="true" customWidth="true" max="502" min="257" outlineLevel="0" style="4" width="9.14062530925693"/>
    <col customWidth="true" max="503" min="503" outlineLevel="0" style="4" width="10.7109374563868"/>
    <col customWidth="true" max="504" min="504" outlineLevel="0" style="4" width="57.9999976316735"/>
    <col customWidth="true" max="505" min="505" outlineLevel="0" style="4" width="35.8554677977794"/>
    <col customWidth="true" max="507" min="506" outlineLevel="0" style="4" width="26.7109367797221"/>
    <col customWidth="true" max="509" min="508" outlineLevel="0" style="4" width="26.2851549739848"/>
    <col customWidth="true" max="510" min="510" outlineLevel="0" style="4" width="23.9999986466705"/>
    <col customWidth="true" max="512" min="511" outlineLevel="0" style="4" width="22.7109388097163"/>
    <col bestFit="true" customWidth="true" max="758" min="513" outlineLevel="0" style="4" width="9.14062530925693"/>
    <col customWidth="true" max="759" min="759" outlineLevel="0" style="4" width="10.7109374563868"/>
    <col customWidth="true" max="760" min="760" outlineLevel="0" style="4" width="57.9999976316735"/>
    <col customWidth="true" max="761" min="761" outlineLevel="0" style="4" width="35.8554677977794"/>
    <col customWidth="true" max="763" min="762" outlineLevel="0" style="4" width="26.7109367797221"/>
    <col customWidth="true" max="765" min="764" outlineLevel="0" style="4" width="26.2851549739848"/>
    <col customWidth="true" max="766" min="766" outlineLevel="0" style="4" width="23.9999986466705"/>
    <col customWidth="true" max="768" min="767" outlineLevel="0" style="4" width="22.7109388097163"/>
    <col bestFit="true" customWidth="true" max="1014" min="769" outlineLevel="0" style="4" width="9.14062530925693"/>
    <col customWidth="true" max="1015" min="1015" outlineLevel="0" style="4" width="10.7109374563868"/>
    <col customWidth="true" max="1016" min="1016" outlineLevel="0" style="4" width="57.9999976316735"/>
    <col customWidth="true" max="1017" min="1017" outlineLevel="0" style="4" width="35.8554677977794"/>
    <col customWidth="true" max="1019" min="1018" outlineLevel="0" style="4" width="26.7109367797221"/>
    <col customWidth="true" max="1021" min="1020" outlineLevel="0" style="4" width="26.2851549739848"/>
    <col customWidth="true" max="1022" min="1022" outlineLevel="0" style="4" width="23.9999986466705"/>
    <col customWidth="true" max="1024" min="1023" outlineLevel="0" style="4" width="22.7109388097163"/>
    <col bestFit="true" customWidth="true" max="1270" min="1025" outlineLevel="0" style="4" width="9.14062530925693"/>
    <col customWidth="true" max="1271" min="1271" outlineLevel="0" style="4" width="10.7109374563868"/>
    <col customWidth="true" max="1272" min="1272" outlineLevel="0" style="4" width="57.9999976316735"/>
    <col customWidth="true" max="1273" min="1273" outlineLevel="0" style="4" width="35.8554677977794"/>
    <col customWidth="true" max="1275" min="1274" outlineLevel="0" style="4" width="26.7109367797221"/>
    <col customWidth="true" max="1277" min="1276" outlineLevel="0" style="4" width="26.2851549739848"/>
    <col customWidth="true" max="1278" min="1278" outlineLevel="0" style="4" width="23.9999986466705"/>
    <col customWidth="true" max="1280" min="1279" outlineLevel="0" style="4" width="22.7109388097163"/>
    <col bestFit="true" customWidth="true" max="1526" min="1281" outlineLevel="0" style="4" width="9.14062530925693"/>
    <col customWidth="true" max="1527" min="1527" outlineLevel="0" style="4" width="10.7109374563868"/>
    <col customWidth="true" max="1528" min="1528" outlineLevel="0" style="4" width="57.9999976316735"/>
    <col customWidth="true" max="1529" min="1529" outlineLevel="0" style="4" width="35.8554677977794"/>
    <col customWidth="true" max="1531" min="1530" outlineLevel="0" style="4" width="26.7109367797221"/>
    <col customWidth="true" max="1533" min="1532" outlineLevel="0" style="4" width="26.2851549739848"/>
    <col customWidth="true" max="1534" min="1534" outlineLevel="0" style="4" width="23.9999986466705"/>
    <col customWidth="true" max="1536" min="1535" outlineLevel="0" style="4" width="22.7109388097163"/>
    <col bestFit="true" customWidth="true" max="1782" min="1537" outlineLevel="0" style="4" width="9.14062530925693"/>
    <col customWidth="true" max="1783" min="1783" outlineLevel="0" style="4" width="10.7109374563868"/>
    <col customWidth="true" max="1784" min="1784" outlineLevel="0" style="4" width="57.9999976316735"/>
    <col customWidth="true" max="1785" min="1785" outlineLevel="0" style="4" width="35.8554677977794"/>
    <col customWidth="true" max="1787" min="1786" outlineLevel="0" style="4" width="26.7109367797221"/>
    <col customWidth="true" max="1789" min="1788" outlineLevel="0" style="4" width="26.2851549739848"/>
    <col customWidth="true" max="1790" min="1790" outlineLevel="0" style="4" width="23.9999986466705"/>
    <col customWidth="true" max="1792" min="1791" outlineLevel="0" style="4" width="22.7109388097163"/>
    <col bestFit="true" customWidth="true" max="2038" min="1793" outlineLevel="0" style="4" width="9.14062530925693"/>
    <col customWidth="true" max="2039" min="2039" outlineLevel="0" style="4" width="10.7109374563868"/>
    <col customWidth="true" max="2040" min="2040" outlineLevel="0" style="4" width="57.9999976316735"/>
    <col customWidth="true" max="2041" min="2041" outlineLevel="0" style="4" width="35.8554677977794"/>
    <col customWidth="true" max="2043" min="2042" outlineLevel="0" style="4" width="26.7109367797221"/>
    <col customWidth="true" max="2045" min="2044" outlineLevel="0" style="4" width="26.2851549739848"/>
    <col customWidth="true" max="2046" min="2046" outlineLevel="0" style="4" width="23.9999986466705"/>
    <col customWidth="true" max="2048" min="2047" outlineLevel="0" style="4" width="22.7109388097163"/>
    <col bestFit="true" customWidth="true" max="2294" min="2049" outlineLevel="0" style="4" width="9.14062530925693"/>
    <col customWidth="true" max="2295" min="2295" outlineLevel="0" style="4" width="10.7109374563868"/>
    <col customWidth="true" max="2296" min="2296" outlineLevel="0" style="4" width="57.9999976316735"/>
    <col customWidth="true" max="2297" min="2297" outlineLevel="0" style="4" width="35.8554677977794"/>
    <col customWidth="true" max="2299" min="2298" outlineLevel="0" style="4" width="26.7109367797221"/>
    <col customWidth="true" max="2301" min="2300" outlineLevel="0" style="4" width="26.2851549739848"/>
    <col customWidth="true" max="2302" min="2302" outlineLevel="0" style="4" width="23.9999986466705"/>
    <col customWidth="true" max="2304" min="2303" outlineLevel="0" style="4" width="22.7109388097163"/>
    <col bestFit="true" customWidth="true" max="2550" min="2305" outlineLevel="0" style="4" width="9.14062530925693"/>
    <col customWidth="true" max="2551" min="2551" outlineLevel="0" style="4" width="10.7109374563868"/>
    <col customWidth="true" max="2552" min="2552" outlineLevel="0" style="4" width="57.9999976316735"/>
    <col customWidth="true" max="2553" min="2553" outlineLevel="0" style="4" width="35.8554677977794"/>
    <col customWidth="true" max="2555" min="2554" outlineLevel="0" style="4" width="26.7109367797221"/>
    <col customWidth="true" max="2557" min="2556" outlineLevel="0" style="4" width="26.2851549739848"/>
    <col customWidth="true" max="2558" min="2558" outlineLevel="0" style="4" width="23.9999986466705"/>
    <col customWidth="true" max="2560" min="2559" outlineLevel="0" style="4" width="22.7109388097163"/>
    <col bestFit="true" customWidth="true" max="2806" min="2561" outlineLevel="0" style="4" width="9.14062530925693"/>
    <col customWidth="true" max="2807" min="2807" outlineLevel="0" style="4" width="10.7109374563868"/>
    <col customWidth="true" max="2808" min="2808" outlineLevel="0" style="4" width="57.9999976316735"/>
    <col customWidth="true" max="2809" min="2809" outlineLevel="0" style="4" width="35.8554677977794"/>
    <col customWidth="true" max="2811" min="2810" outlineLevel="0" style="4" width="26.7109367797221"/>
    <col customWidth="true" max="2813" min="2812" outlineLevel="0" style="4" width="26.2851549739848"/>
    <col customWidth="true" max="2814" min="2814" outlineLevel="0" style="4" width="23.9999986466705"/>
    <col customWidth="true" max="2816" min="2815" outlineLevel="0" style="4" width="22.7109388097163"/>
    <col bestFit="true" customWidth="true" max="3062" min="2817" outlineLevel="0" style="4" width="9.14062530925693"/>
    <col customWidth="true" max="3063" min="3063" outlineLevel="0" style="4" width="10.7109374563868"/>
    <col customWidth="true" max="3064" min="3064" outlineLevel="0" style="4" width="57.9999976316735"/>
    <col customWidth="true" max="3065" min="3065" outlineLevel="0" style="4" width="35.8554677977794"/>
    <col customWidth="true" max="3067" min="3066" outlineLevel="0" style="4" width="26.7109367797221"/>
    <col customWidth="true" max="3069" min="3068" outlineLevel="0" style="4" width="26.2851549739848"/>
    <col customWidth="true" max="3070" min="3070" outlineLevel="0" style="4" width="23.9999986466705"/>
    <col customWidth="true" max="3072" min="3071" outlineLevel="0" style="4" width="22.7109388097163"/>
    <col bestFit="true" customWidth="true" max="3318" min="3073" outlineLevel="0" style="4" width="9.14062530925693"/>
    <col customWidth="true" max="3319" min="3319" outlineLevel="0" style="4" width="10.7109374563868"/>
    <col customWidth="true" max="3320" min="3320" outlineLevel="0" style="4" width="57.9999976316735"/>
    <col customWidth="true" max="3321" min="3321" outlineLevel="0" style="4" width="35.8554677977794"/>
    <col customWidth="true" max="3323" min="3322" outlineLevel="0" style="4" width="26.7109367797221"/>
    <col customWidth="true" max="3325" min="3324" outlineLevel="0" style="4" width="26.2851549739848"/>
    <col customWidth="true" max="3326" min="3326" outlineLevel="0" style="4" width="23.9999986466705"/>
    <col customWidth="true" max="3328" min="3327" outlineLevel="0" style="4" width="22.7109388097163"/>
    <col bestFit="true" customWidth="true" max="3574" min="3329" outlineLevel="0" style="4" width="9.14062530925693"/>
    <col customWidth="true" max="3575" min="3575" outlineLevel="0" style="4" width="10.7109374563868"/>
    <col customWidth="true" max="3576" min="3576" outlineLevel="0" style="4" width="57.9999976316735"/>
    <col customWidth="true" max="3577" min="3577" outlineLevel="0" style="4" width="35.8554677977794"/>
    <col customWidth="true" max="3579" min="3578" outlineLevel="0" style="4" width="26.7109367797221"/>
    <col customWidth="true" max="3581" min="3580" outlineLevel="0" style="4" width="26.2851549739848"/>
    <col customWidth="true" max="3582" min="3582" outlineLevel="0" style="4" width="23.9999986466705"/>
    <col customWidth="true" max="3584" min="3583" outlineLevel="0" style="4" width="22.7109388097163"/>
    <col bestFit="true" customWidth="true" max="3830" min="3585" outlineLevel="0" style="4" width="9.14062530925693"/>
    <col customWidth="true" max="3831" min="3831" outlineLevel="0" style="4" width="10.7109374563868"/>
    <col customWidth="true" max="3832" min="3832" outlineLevel="0" style="4" width="57.9999976316735"/>
    <col customWidth="true" max="3833" min="3833" outlineLevel="0" style="4" width="35.8554677977794"/>
    <col customWidth="true" max="3835" min="3834" outlineLevel="0" style="4" width="26.7109367797221"/>
    <col customWidth="true" max="3837" min="3836" outlineLevel="0" style="4" width="26.2851549739848"/>
    <col customWidth="true" max="3838" min="3838" outlineLevel="0" style="4" width="23.9999986466705"/>
    <col customWidth="true" max="3840" min="3839" outlineLevel="0" style="4" width="22.7109388097163"/>
    <col bestFit="true" customWidth="true" max="4086" min="3841" outlineLevel="0" style="4" width="9.14062530925693"/>
    <col customWidth="true" max="4087" min="4087" outlineLevel="0" style="4" width="10.7109374563868"/>
    <col customWidth="true" max="4088" min="4088" outlineLevel="0" style="4" width="57.9999976316735"/>
    <col customWidth="true" max="4089" min="4089" outlineLevel="0" style="4" width="35.8554677977794"/>
    <col customWidth="true" max="4091" min="4090" outlineLevel="0" style="4" width="26.7109367797221"/>
    <col customWidth="true" max="4093" min="4092" outlineLevel="0" style="4" width="26.2851549739848"/>
    <col customWidth="true" max="4094" min="4094" outlineLevel="0" style="4" width="23.9999986466705"/>
    <col customWidth="true" max="4096" min="4095" outlineLevel="0" style="4" width="22.7109388097163"/>
    <col bestFit="true" customWidth="true" max="4342" min="4097" outlineLevel="0" style="4" width="9.14062530925693"/>
    <col customWidth="true" max="4343" min="4343" outlineLevel="0" style="4" width="10.7109374563868"/>
    <col customWidth="true" max="4344" min="4344" outlineLevel="0" style="4" width="57.9999976316735"/>
    <col customWidth="true" max="4345" min="4345" outlineLevel="0" style="4" width="35.8554677977794"/>
    <col customWidth="true" max="4347" min="4346" outlineLevel="0" style="4" width="26.7109367797221"/>
    <col customWidth="true" max="4349" min="4348" outlineLevel="0" style="4" width="26.2851549739848"/>
    <col customWidth="true" max="4350" min="4350" outlineLevel="0" style="4" width="23.9999986466705"/>
    <col customWidth="true" max="4352" min="4351" outlineLevel="0" style="4" width="22.7109388097163"/>
    <col bestFit="true" customWidth="true" max="4598" min="4353" outlineLevel="0" style="4" width="9.14062530925693"/>
    <col customWidth="true" max="4599" min="4599" outlineLevel="0" style="4" width="10.7109374563868"/>
    <col customWidth="true" max="4600" min="4600" outlineLevel="0" style="4" width="57.9999976316735"/>
    <col customWidth="true" max="4601" min="4601" outlineLevel="0" style="4" width="35.8554677977794"/>
    <col customWidth="true" max="4603" min="4602" outlineLevel="0" style="4" width="26.7109367797221"/>
    <col customWidth="true" max="4605" min="4604" outlineLevel="0" style="4" width="26.2851549739848"/>
    <col customWidth="true" max="4606" min="4606" outlineLevel="0" style="4" width="23.9999986466705"/>
    <col customWidth="true" max="4608" min="4607" outlineLevel="0" style="4" width="22.7109388097163"/>
    <col bestFit="true" customWidth="true" max="4854" min="4609" outlineLevel="0" style="4" width="9.14062530925693"/>
    <col customWidth="true" max="4855" min="4855" outlineLevel="0" style="4" width="10.7109374563868"/>
    <col customWidth="true" max="4856" min="4856" outlineLevel="0" style="4" width="57.9999976316735"/>
    <col customWidth="true" max="4857" min="4857" outlineLevel="0" style="4" width="35.8554677977794"/>
    <col customWidth="true" max="4859" min="4858" outlineLevel="0" style="4" width="26.7109367797221"/>
    <col customWidth="true" max="4861" min="4860" outlineLevel="0" style="4" width="26.2851549739848"/>
    <col customWidth="true" max="4862" min="4862" outlineLevel="0" style="4" width="23.9999986466705"/>
    <col customWidth="true" max="4864" min="4863" outlineLevel="0" style="4" width="22.7109388097163"/>
    <col bestFit="true" customWidth="true" max="5110" min="4865" outlineLevel="0" style="4" width="9.14062530925693"/>
    <col customWidth="true" max="5111" min="5111" outlineLevel="0" style="4" width="10.7109374563868"/>
    <col customWidth="true" max="5112" min="5112" outlineLevel="0" style="4" width="57.9999976316735"/>
    <col customWidth="true" max="5113" min="5113" outlineLevel="0" style="4" width="35.8554677977794"/>
    <col customWidth="true" max="5115" min="5114" outlineLevel="0" style="4" width="26.7109367797221"/>
    <col customWidth="true" max="5117" min="5116" outlineLevel="0" style="4" width="26.2851549739848"/>
    <col customWidth="true" max="5118" min="5118" outlineLevel="0" style="4" width="23.9999986466705"/>
    <col customWidth="true" max="5120" min="5119" outlineLevel="0" style="4" width="22.7109388097163"/>
    <col bestFit="true" customWidth="true" max="5366" min="5121" outlineLevel="0" style="4" width="9.14062530925693"/>
    <col customWidth="true" max="5367" min="5367" outlineLevel="0" style="4" width="10.7109374563868"/>
    <col customWidth="true" max="5368" min="5368" outlineLevel="0" style="4" width="57.9999976316735"/>
    <col customWidth="true" max="5369" min="5369" outlineLevel="0" style="4" width="35.8554677977794"/>
    <col customWidth="true" max="5371" min="5370" outlineLevel="0" style="4" width="26.7109367797221"/>
    <col customWidth="true" max="5373" min="5372" outlineLevel="0" style="4" width="26.2851549739848"/>
    <col customWidth="true" max="5374" min="5374" outlineLevel="0" style="4" width="23.9999986466705"/>
    <col customWidth="true" max="5376" min="5375" outlineLevel="0" style="4" width="22.7109388097163"/>
    <col bestFit="true" customWidth="true" max="5622" min="5377" outlineLevel="0" style="4" width="9.14062530925693"/>
    <col customWidth="true" max="5623" min="5623" outlineLevel="0" style="4" width="10.7109374563868"/>
    <col customWidth="true" max="5624" min="5624" outlineLevel="0" style="4" width="57.9999976316735"/>
    <col customWidth="true" max="5625" min="5625" outlineLevel="0" style="4" width="35.8554677977794"/>
    <col customWidth="true" max="5627" min="5626" outlineLevel="0" style="4" width="26.7109367797221"/>
    <col customWidth="true" max="5629" min="5628" outlineLevel="0" style="4" width="26.2851549739848"/>
    <col customWidth="true" max="5630" min="5630" outlineLevel="0" style="4" width="23.9999986466705"/>
    <col customWidth="true" max="5632" min="5631" outlineLevel="0" style="4" width="22.7109388097163"/>
    <col bestFit="true" customWidth="true" max="5878" min="5633" outlineLevel="0" style="4" width="9.14062530925693"/>
    <col customWidth="true" max="5879" min="5879" outlineLevel="0" style="4" width="10.7109374563868"/>
    <col customWidth="true" max="5880" min="5880" outlineLevel="0" style="4" width="57.9999976316735"/>
    <col customWidth="true" max="5881" min="5881" outlineLevel="0" style="4" width="35.8554677977794"/>
    <col customWidth="true" max="5883" min="5882" outlineLevel="0" style="4" width="26.7109367797221"/>
    <col customWidth="true" max="5885" min="5884" outlineLevel="0" style="4" width="26.2851549739848"/>
    <col customWidth="true" max="5886" min="5886" outlineLevel="0" style="4" width="23.9999986466705"/>
    <col customWidth="true" max="5888" min="5887" outlineLevel="0" style="4" width="22.7109388097163"/>
    <col bestFit="true" customWidth="true" max="6134" min="5889" outlineLevel="0" style="4" width="9.14062530925693"/>
    <col customWidth="true" max="6135" min="6135" outlineLevel="0" style="4" width="10.7109374563868"/>
    <col customWidth="true" max="6136" min="6136" outlineLevel="0" style="4" width="57.9999976316735"/>
    <col customWidth="true" max="6137" min="6137" outlineLevel="0" style="4" width="35.8554677977794"/>
    <col customWidth="true" max="6139" min="6138" outlineLevel="0" style="4" width="26.7109367797221"/>
    <col customWidth="true" max="6141" min="6140" outlineLevel="0" style="4" width="26.2851549739848"/>
    <col customWidth="true" max="6142" min="6142" outlineLevel="0" style="4" width="23.9999986466705"/>
    <col customWidth="true" max="6144" min="6143" outlineLevel="0" style="4" width="22.7109388097163"/>
    <col bestFit="true" customWidth="true" max="6390" min="6145" outlineLevel="0" style="4" width="9.14062530925693"/>
    <col customWidth="true" max="6391" min="6391" outlineLevel="0" style="4" width="10.7109374563868"/>
    <col customWidth="true" max="6392" min="6392" outlineLevel="0" style="4" width="57.9999976316735"/>
    <col customWidth="true" max="6393" min="6393" outlineLevel="0" style="4" width="35.8554677977794"/>
    <col customWidth="true" max="6395" min="6394" outlineLevel="0" style="4" width="26.7109367797221"/>
    <col customWidth="true" max="6397" min="6396" outlineLevel="0" style="4" width="26.2851549739848"/>
    <col customWidth="true" max="6398" min="6398" outlineLevel="0" style="4" width="23.9999986466705"/>
    <col customWidth="true" max="6400" min="6399" outlineLevel="0" style="4" width="22.7109388097163"/>
    <col bestFit="true" customWidth="true" max="6646" min="6401" outlineLevel="0" style="4" width="9.14062530925693"/>
    <col customWidth="true" max="6647" min="6647" outlineLevel="0" style="4" width="10.7109374563868"/>
    <col customWidth="true" max="6648" min="6648" outlineLevel="0" style="4" width="57.9999976316735"/>
    <col customWidth="true" max="6649" min="6649" outlineLevel="0" style="4" width="35.8554677977794"/>
    <col customWidth="true" max="6651" min="6650" outlineLevel="0" style="4" width="26.7109367797221"/>
    <col customWidth="true" max="6653" min="6652" outlineLevel="0" style="4" width="26.2851549739848"/>
    <col customWidth="true" max="6654" min="6654" outlineLevel="0" style="4" width="23.9999986466705"/>
    <col customWidth="true" max="6656" min="6655" outlineLevel="0" style="4" width="22.7109388097163"/>
    <col bestFit="true" customWidth="true" max="6902" min="6657" outlineLevel="0" style="4" width="9.14062530925693"/>
    <col customWidth="true" max="6903" min="6903" outlineLevel="0" style="4" width="10.7109374563868"/>
    <col customWidth="true" max="6904" min="6904" outlineLevel="0" style="4" width="57.9999976316735"/>
    <col customWidth="true" max="6905" min="6905" outlineLevel="0" style="4" width="35.8554677977794"/>
    <col customWidth="true" max="6907" min="6906" outlineLevel="0" style="4" width="26.7109367797221"/>
    <col customWidth="true" max="6909" min="6908" outlineLevel="0" style="4" width="26.2851549739848"/>
    <col customWidth="true" max="6910" min="6910" outlineLevel="0" style="4" width="23.9999986466705"/>
    <col customWidth="true" max="6912" min="6911" outlineLevel="0" style="4" width="22.7109388097163"/>
    <col bestFit="true" customWidth="true" max="7158" min="6913" outlineLevel="0" style="4" width="9.14062530925693"/>
    <col customWidth="true" max="7159" min="7159" outlineLevel="0" style="4" width="10.7109374563868"/>
    <col customWidth="true" max="7160" min="7160" outlineLevel="0" style="4" width="57.9999976316735"/>
    <col customWidth="true" max="7161" min="7161" outlineLevel="0" style="4" width="35.8554677977794"/>
    <col customWidth="true" max="7163" min="7162" outlineLevel="0" style="4" width="26.7109367797221"/>
    <col customWidth="true" max="7165" min="7164" outlineLevel="0" style="4" width="26.2851549739848"/>
    <col customWidth="true" max="7166" min="7166" outlineLevel="0" style="4" width="23.9999986466705"/>
    <col customWidth="true" max="7168" min="7167" outlineLevel="0" style="4" width="22.7109388097163"/>
    <col bestFit="true" customWidth="true" max="7414" min="7169" outlineLevel="0" style="4" width="9.14062530925693"/>
    <col customWidth="true" max="7415" min="7415" outlineLevel="0" style="4" width="10.7109374563868"/>
    <col customWidth="true" max="7416" min="7416" outlineLevel="0" style="4" width="57.9999976316735"/>
    <col customWidth="true" max="7417" min="7417" outlineLevel="0" style="4" width="35.8554677977794"/>
    <col customWidth="true" max="7419" min="7418" outlineLevel="0" style="4" width="26.7109367797221"/>
    <col customWidth="true" max="7421" min="7420" outlineLevel="0" style="4" width="26.2851549739848"/>
    <col customWidth="true" max="7422" min="7422" outlineLevel="0" style="4" width="23.9999986466705"/>
    <col customWidth="true" max="7424" min="7423" outlineLevel="0" style="4" width="22.7109388097163"/>
    <col bestFit="true" customWidth="true" max="7670" min="7425" outlineLevel="0" style="4" width="9.14062530925693"/>
    <col customWidth="true" max="7671" min="7671" outlineLevel="0" style="4" width="10.7109374563868"/>
    <col customWidth="true" max="7672" min="7672" outlineLevel="0" style="4" width="57.9999976316735"/>
    <col customWidth="true" max="7673" min="7673" outlineLevel="0" style="4" width="35.8554677977794"/>
    <col customWidth="true" max="7675" min="7674" outlineLevel="0" style="4" width="26.7109367797221"/>
    <col customWidth="true" max="7677" min="7676" outlineLevel="0" style="4" width="26.2851549739848"/>
    <col customWidth="true" max="7678" min="7678" outlineLevel="0" style="4" width="23.9999986466705"/>
    <col customWidth="true" max="7680" min="7679" outlineLevel="0" style="4" width="22.7109388097163"/>
    <col bestFit="true" customWidth="true" max="7926" min="7681" outlineLevel="0" style="4" width="9.14062530925693"/>
    <col customWidth="true" max="7927" min="7927" outlineLevel="0" style="4" width="10.7109374563868"/>
    <col customWidth="true" max="7928" min="7928" outlineLevel="0" style="4" width="57.9999976316735"/>
    <col customWidth="true" max="7929" min="7929" outlineLevel="0" style="4" width="35.8554677977794"/>
    <col customWidth="true" max="7931" min="7930" outlineLevel="0" style="4" width="26.7109367797221"/>
    <col customWidth="true" max="7933" min="7932" outlineLevel="0" style="4" width="26.2851549739848"/>
    <col customWidth="true" max="7934" min="7934" outlineLevel="0" style="4" width="23.9999986466705"/>
    <col customWidth="true" max="7936" min="7935" outlineLevel="0" style="4" width="22.7109388097163"/>
    <col bestFit="true" customWidth="true" max="8182" min="7937" outlineLevel="0" style="4" width="9.14062530925693"/>
    <col customWidth="true" max="8183" min="8183" outlineLevel="0" style="4" width="10.7109374563868"/>
    <col customWidth="true" max="8184" min="8184" outlineLevel="0" style="4" width="57.9999976316735"/>
    <col customWidth="true" max="8185" min="8185" outlineLevel="0" style="4" width="35.8554677977794"/>
    <col customWidth="true" max="8187" min="8186" outlineLevel="0" style="4" width="26.7109367797221"/>
    <col customWidth="true" max="8189" min="8188" outlineLevel="0" style="4" width="26.2851549739848"/>
    <col customWidth="true" max="8190" min="8190" outlineLevel="0" style="4" width="23.9999986466705"/>
    <col customWidth="true" max="8192" min="8191" outlineLevel="0" style="4" width="22.7109388097163"/>
    <col bestFit="true" customWidth="true" max="8438" min="8193" outlineLevel="0" style="4" width="9.14062530925693"/>
    <col customWidth="true" max="8439" min="8439" outlineLevel="0" style="4" width="10.7109374563868"/>
    <col customWidth="true" max="8440" min="8440" outlineLevel="0" style="4" width="57.9999976316735"/>
    <col customWidth="true" max="8441" min="8441" outlineLevel="0" style="4" width="35.8554677977794"/>
    <col customWidth="true" max="8443" min="8442" outlineLevel="0" style="4" width="26.7109367797221"/>
    <col customWidth="true" max="8445" min="8444" outlineLevel="0" style="4" width="26.2851549739848"/>
    <col customWidth="true" max="8446" min="8446" outlineLevel="0" style="4" width="23.9999986466705"/>
    <col customWidth="true" max="8448" min="8447" outlineLevel="0" style="4" width="22.7109388097163"/>
    <col bestFit="true" customWidth="true" max="8694" min="8449" outlineLevel="0" style="4" width="9.14062530925693"/>
    <col customWidth="true" max="8695" min="8695" outlineLevel="0" style="4" width="10.7109374563868"/>
    <col customWidth="true" max="8696" min="8696" outlineLevel="0" style="4" width="57.9999976316735"/>
    <col customWidth="true" max="8697" min="8697" outlineLevel="0" style="4" width="35.8554677977794"/>
    <col customWidth="true" max="8699" min="8698" outlineLevel="0" style="4" width="26.7109367797221"/>
    <col customWidth="true" max="8701" min="8700" outlineLevel="0" style="4" width="26.2851549739848"/>
    <col customWidth="true" max="8702" min="8702" outlineLevel="0" style="4" width="23.9999986466705"/>
    <col customWidth="true" max="8704" min="8703" outlineLevel="0" style="4" width="22.7109388097163"/>
    <col bestFit="true" customWidth="true" max="8950" min="8705" outlineLevel="0" style="4" width="9.14062530925693"/>
    <col customWidth="true" max="8951" min="8951" outlineLevel="0" style="4" width="10.7109374563868"/>
    <col customWidth="true" max="8952" min="8952" outlineLevel="0" style="4" width="57.9999976316735"/>
    <col customWidth="true" max="8953" min="8953" outlineLevel="0" style="4" width="35.8554677977794"/>
    <col customWidth="true" max="8955" min="8954" outlineLevel="0" style="4" width="26.7109367797221"/>
    <col customWidth="true" max="8957" min="8956" outlineLevel="0" style="4" width="26.2851549739848"/>
    <col customWidth="true" max="8958" min="8958" outlineLevel="0" style="4" width="23.9999986466705"/>
    <col customWidth="true" max="8960" min="8959" outlineLevel="0" style="4" width="22.7109388097163"/>
    <col bestFit="true" customWidth="true" max="9206" min="8961" outlineLevel="0" style="4" width="9.14062530925693"/>
    <col customWidth="true" max="9207" min="9207" outlineLevel="0" style="4" width="10.7109374563868"/>
    <col customWidth="true" max="9208" min="9208" outlineLevel="0" style="4" width="57.9999976316735"/>
    <col customWidth="true" max="9209" min="9209" outlineLevel="0" style="4" width="35.8554677977794"/>
    <col customWidth="true" max="9211" min="9210" outlineLevel="0" style="4" width="26.7109367797221"/>
    <col customWidth="true" max="9213" min="9212" outlineLevel="0" style="4" width="26.2851549739848"/>
    <col customWidth="true" max="9214" min="9214" outlineLevel="0" style="4" width="23.9999986466705"/>
    <col customWidth="true" max="9216" min="9215" outlineLevel="0" style="4" width="22.7109388097163"/>
    <col bestFit="true" customWidth="true" max="9462" min="9217" outlineLevel="0" style="4" width="9.14062530925693"/>
    <col customWidth="true" max="9463" min="9463" outlineLevel="0" style="4" width="10.7109374563868"/>
    <col customWidth="true" max="9464" min="9464" outlineLevel="0" style="4" width="57.9999976316735"/>
    <col customWidth="true" max="9465" min="9465" outlineLevel="0" style="4" width="35.8554677977794"/>
    <col customWidth="true" max="9467" min="9466" outlineLevel="0" style="4" width="26.7109367797221"/>
    <col customWidth="true" max="9469" min="9468" outlineLevel="0" style="4" width="26.2851549739848"/>
    <col customWidth="true" max="9470" min="9470" outlineLevel="0" style="4" width="23.9999986466705"/>
    <col customWidth="true" max="9472" min="9471" outlineLevel="0" style="4" width="22.7109388097163"/>
    <col bestFit="true" customWidth="true" max="9718" min="9473" outlineLevel="0" style="4" width="9.14062530925693"/>
    <col customWidth="true" max="9719" min="9719" outlineLevel="0" style="4" width="10.7109374563868"/>
    <col customWidth="true" max="9720" min="9720" outlineLevel="0" style="4" width="57.9999976316735"/>
    <col customWidth="true" max="9721" min="9721" outlineLevel="0" style="4" width="35.8554677977794"/>
    <col customWidth="true" max="9723" min="9722" outlineLevel="0" style="4" width="26.7109367797221"/>
    <col customWidth="true" max="9725" min="9724" outlineLevel="0" style="4" width="26.2851549739848"/>
    <col customWidth="true" max="9726" min="9726" outlineLevel="0" style="4" width="23.9999986466705"/>
    <col customWidth="true" max="9728" min="9727" outlineLevel="0" style="4" width="22.7109388097163"/>
    <col bestFit="true" customWidth="true" max="9974" min="9729" outlineLevel="0" style="4" width="9.14062530925693"/>
    <col customWidth="true" max="9975" min="9975" outlineLevel="0" style="4" width="10.7109374563868"/>
    <col customWidth="true" max="9976" min="9976" outlineLevel="0" style="4" width="57.9999976316735"/>
    <col customWidth="true" max="9977" min="9977" outlineLevel="0" style="4" width="35.8554677977794"/>
    <col customWidth="true" max="9979" min="9978" outlineLevel="0" style="4" width="26.7109367797221"/>
    <col customWidth="true" max="9981" min="9980" outlineLevel="0" style="4" width="26.2851549739848"/>
    <col customWidth="true" max="9982" min="9982" outlineLevel="0" style="4" width="23.9999986466705"/>
    <col customWidth="true" max="9984" min="9983" outlineLevel="0" style="4" width="22.7109388097163"/>
    <col bestFit="true" customWidth="true" max="10230" min="9985" outlineLevel="0" style="4" width="9.14062530925693"/>
    <col customWidth="true" max="10231" min="10231" outlineLevel="0" style="4" width="10.7109374563868"/>
    <col customWidth="true" max="10232" min="10232" outlineLevel="0" style="4" width="57.9999976316735"/>
    <col customWidth="true" max="10233" min="10233" outlineLevel="0" style="4" width="35.8554677977794"/>
    <col customWidth="true" max="10235" min="10234" outlineLevel="0" style="4" width="26.7109367797221"/>
    <col customWidth="true" max="10237" min="10236" outlineLevel="0" style="4" width="26.2851549739848"/>
    <col customWidth="true" max="10238" min="10238" outlineLevel="0" style="4" width="23.9999986466705"/>
    <col customWidth="true" max="10240" min="10239" outlineLevel="0" style="4" width="22.7109388097163"/>
    <col bestFit="true" customWidth="true" max="10486" min="10241" outlineLevel="0" style="4" width="9.14062530925693"/>
    <col customWidth="true" max="10487" min="10487" outlineLevel="0" style="4" width="10.7109374563868"/>
    <col customWidth="true" max="10488" min="10488" outlineLevel="0" style="4" width="57.9999976316735"/>
    <col customWidth="true" max="10489" min="10489" outlineLevel="0" style="4" width="35.8554677977794"/>
    <col customWidth="true" max="10491" min="10490" outlineLevel="0" style="4" width="26.7109367797221"/>
    <col customWidth="true" max="10493" min="10492" outlineLevel="0" style="4" width="26.2851549739848"/>
    <col customWidth="true" max="10494" min="10494" outlineLevel="0" style="4" width="23.9999986466705"/>
    <col customWidth="true" max="10496" min="10495" outlineLevel="0" style="4" width="22.7109388097163"/>
    <col bestFit="true" customWidth="true" max="10742" min="10497" outlineLevel="0" style="4" width="9.14062530925693"/>
    <col customWidth="true" max="10743" min="10743" outlineLevel="0" style="4" width="10.7109374563868"/>
    <col customWidth="true" max="10744" min="10744" outlineLevel="0" style="4" width="57.9999976316735"/>
    <col customWidth="true" max="10745" min="10745" outlineLevel="0" style="4" width="35.8554677977794"/>
    <col customWidth="true" max="10747" min="10746" outlineLevel="0" style="4" width="26.7109367797221"/>
    <col customWidth="true" max="10749" min="10748" outlineLevel="0" style="4" width="26.2851549739848"/>
    <col customWidth="true" max="10750" min="10750" outlineLevel="0" style="4" width="23.9999986466705"/>
    <col customWidth="true" max="10752" min="10751" outlineLevel="0" style="4" width="22.7109388097163"/>
    <col bestFit="true" customWidth="true" max="10998" min="10753" outlineLevel="0" style="4" width="9.14062530925693"/>
    <col customWidth="true" max="10999" min="10999" outlineLevel="0" style="4" width="10.7109374563868"/>
    <col customWidth="true" max="11000" min="11000" outlineLevel="0" style="4" width="57.9999976316735"/>
    <col customWidth="true" max="11001" min="11001" outlineLevel="0" style="4" width="35.8554677977794"/>
    <col customWidth="true" max="11003" min="11002" outlineLevel="0" style="4" width="26.7109367797221"/>
    <col customWidth="true" max="11005" min="11004" outlineLevel="0" style="4" width="26.2851549739848"/>
    <col customWidth="true" max="11006" min="11006" outlineLevel="0" style="4" width="23.9999986466705"/>
    <col customWidth="true" max="11008" min="11007" outlineLevel="0" style="4" width="22.7109388097163"/>
    <col bestFit="true" customWidth="true" max="11254" min="11009" outlineLevel="0" style="4" width="9.14062530925693"/>
    <col customWidth="true" max="11255" min="11255" outlineLevel="0" style="4" width="10.7109374563868"/>
    <col customWidth="true" max="11256" min="11256" outlineLevel="0" style="4" width="57.9999976316735"/>
    <col customWidth="true" max="11257" min="11257" outlineLevel="0" style="4" width="35.8554677977794"/>
    <col customWidth="true" max="11259" min="11258" outlineLevel="0" style="4" width="26.7109367797221"/>
    <col customWidth="true" max="11261" min="11260" outlineLevel="0" style="4" width="26.2851549739848"/>
    <col customWidth="true" max="11262" min="11262" outlineLevel="0" style="4" width="23.9999986466705"/>
    <col customWidth="true" max="11264" min="11263" outlineLevel="0" style="4" width="22.7109388097163"/>
    <col bestFit="true" customWidth="true" max="11510" min="11265" outlineLevel="0" style="4" width="9.14062530925693"/>
    <col customWidth="true" max="11511" min="11511" outlineLevel="0" style="4" width="10.7109374563868"/>
    <col customWidth="true" max="11512" min="11512" outlineLevel="0" style="4" width="57.9999976316735"/>
    <col customWidth="true" max="11513" min="11513" outlineLevel="0" style="4" width="35.8554677977794"/>
    <col customWidth="true" max="11515" min="11514" outlineLevel="0" style="4" width="26.7109367797221"/>
    <col customWidth="true" max="11517" min="11516" outlineLevel="0" style="4" width="26.2851549739848"/>
    <col customWidth="true" max="11518" min="11518" outlineLevel="0" style="4" width="23.9999986466705"/>
    <col customWidth="true" max="11520" min="11519" outlineLevel="0" style="4" width="22.7109388097163"/>
    <col bestFit="true" customWidth="true" max="11766" min="11521" outlineLevel="0" style="4" width="9.14062530925693"/>
    <col customWidth="true" max="11767" min="11767" outlineLevel="0" style="4" width="10.7109374563868"/>
    <col customWidth="true" max="11768" min="11768" outlineLevel="0" style="4" width="57.9999976316735"/>
    <col customWidth="true" max="11769" min="11769" outlineLevel="0" style="4" width="35.8554677977794"/>
    <col customWidth="true" max="11771" min="11770" outlineLevel="0" style="4" width="26.7109367797221"/>
    <col customWidth="true" max="11773" min="11772" outlineLevel="0" style="4" width="26.2851549739848"/>
    <col customWidth="true" max="11774" min="11774" outlineLevel="0" style="4" width="23.9999986466705"/>
    <col customWidth="true" max="11776" min="11775" outlineLevel="0" style="4" width="22.7109388097163"/>
    <col bestFit="true" customWidth="true" max="12022" min="11777" outlineLevel="0" style="4" width="9.14062530925693"/>
    <col customWidth="true" max="12023" min="12023" outlineLevel="0" style="4" width="10.7109374563868"/>
    <col customWidth="true" max="12024" min="12024" outlineLevel="0" style="4" width="57.9999976316735"/>
    <col customWidth="true" max="12025" min="12025" outlineLevel="0" style="4" width="35.8554677977794"/>
    <col customWidth="true" max="12027" min="12026" outlineLevel="0" style="4" width="26.7109367797221"/>
    <col customWidth="true" max="12029" min="12028" outlineLevel="0" style="4" width="26.2851549739848"/>
    <col customWidth="true" max="12030" min="12030" outlineLevel="0" style="4" width="23.9999986466705"/>
    <col customWidth="true" max="12032" min="12031" outlineLevel="0" style="4" width="22.7109388097163"/>
    <col bestFit="true" customWidth="true" max="12278" min="12033" outlineLevel="0" style="4" width="9.14062530925693"/>
    <col customWidth="true" max="12279" min="12279" outlineLevel="0" style="4" width="10.7109374563868"/>
    <col customWidth="true" max="12280" min="12280" outlineLevel="0" style="4" width="57.9999976316735"/>
    <col customWidth="true" max="12281" min="12281" outlineLevel="0" style="4" width="35.8554677977794"/>
    <col customWidth="true" max="12283" min="12282" outlineLevel="0" style="4" width="26.7109367797221"/>
    <col customWidth="true" max="12285" min="12284" outlineLevel="0" style="4" width="26.2851549739848"/>
    <col customWidth="true" max="12286" min="12286" outlineLevel="0" style="4" width="23.9999986466705"/>
    <col customWidth="true" max="12288" min="12287" outlineLevel="0" style="4" width="22.7109388097163"/>
    <col bestFit="true" customWidth="true" max="12534" min="12289" outlineLevel="0" style="4" width="9.14062530925693"/>
    <col customWidth="true" max="12535" min="12535" outlineLevel="0" style="4" width="10.7109374563868"/>
    <col customWidth="true" max="12536" min="12536" outlineLevel="0" style="4" width="57.9999976316735"/>
    <col customWidth="true" max="12537" min="12537" outlineLevel="0" style="4" width="35.8554677977794"/>
    <col customWidth="true" max="12539" min="12538" outlineLevel="0" style="4" width="26.7109367797221"/>
    <col customWidth="true" max="12541" min="12540" outlineLevel="0" style="4" width="26.2851549739848"/>
    <col customWidth="true" max="12542" min="12542" outlineLevel="0" style="4" width="23.9999986466705"/>
    <col customWidth="true" max="12544" min="12543" outlineLevel="0" style="4" width="22.7109388097163"/>
    <col bestFit="true" customWidth="true" max="12790" min="12545" outlineLevel="0" style="4" width="9.14062530925693"/>
    <col customWidth="true" max="12791" min="12791" outlineLevel="0" style="4" width="10.7109374563868"/>
    <col customWidth="true" max="12792" min="12792" outlineLevel="0" style="4" width="57.9999976316735"/>
    <col customWidth="true" max="12793" min="12793" outlineLevel="0" style="4" width="35.8554677977794"/>
    <col customWidth="true" max="12795" min="12794" outlineLevel="0" style="4" width="26.7109367797221"/>
    <col customWidth="true" max="12797" min="12796" outlineLevel="0" style="4" width="26.2851549739848"/>
    <col customWidth="true" max="12798" min="12798" outlineLevel="0" style="4" width="23.9999986466705"/>
    <col customWidth="true" max="12800" min="12799" outlineLevel="0" style="4" width="22.7109388097163"/>
    <col bestFit="true" customWidth="true" max="13046" min="12801" outlineLevel="0" style="4" width="9.14062530925693"/>
    <col customWidth="true" max="13047" min="13047" outlineLevel="0" style="4" width="10.7109374563868"/>
    <col customWidth="true" max="13048" min="13048" outlineLevel="0" style="4" width="57.9999976316735"/>
    <col customWidth="true" max="13049" min="13049" outlineLevel="0" style="4" width="35.8554677977794"/>
    <col customWidth="true" max="13051" min="13050" outlineLevel="0" style="4" width="26.7109367797221"/>
    <col customWidth="true" max="13053" min="13052" outlineLevel="0" style="4" width="26.2851549739848"/>
    <col customWidth="true" max="13054" min="13054" outlineLevel="0" style="4" width="23.9999986466705"/>
    <col customWidth="true" max="13056" min="13055" outlineLevel="0" style="4" width="22.7109388097163"/>
    <col bestFit="true" customWidth="true" max="13302" min="13057" outlineLevel="0" style="4" width="9.14062530925693"/>
    <col customWidth="true" max="13303" min="13303" outlineLevel="0" style="4" width="10.7109374563868"/>
    <col customWidth="true" max="13304" min="13304" outlineLevel="0" style="4" width="57.9999976316735"/>
    <col customWidth="true" max="13305" min="13305" outlineLevel="0" style="4" width="35.8554677977794"/>
    <col customWidth="true" max="13307" min="13306" outlineLevel="0" style="4" width="26.7109367797221"/>
    <col customWidth="true" max="13309" min="13308" outlineLevel="0" style="4" width="26.2851549739848"/>
    <col customWidth="true" max="13310" min="13310" outlineLevel="0" style="4" width="23.9999986466705"/>
    <col customWidth="true" max="13312" min="13311" outlineLevel="0" style="4" width="22.7109388097163"/>
    <col bestFit="true" customWidth="true" max="13558" min="13313" outlineLevel="0" style="4" width="9.14062530925693"/>
    <col customWidth="true" max="13559" min="13559" outlineLevel="0" style="4" width="10.7109374563868"/>
    <col customWidth="true" max="13560" min="13560" outlineLevel="0" style="4" width="57.9999976316735"/>
    <col customWidth="true" max="13561" min="13561" outlineLevel="0" style="4" width="35.8554677977794"/>
    <col customWidth="true" max="13563" min="13562" outlineLevel="0" style="4" width="26.7109367797221"/>
    <col customWidth="true" max="13565" min="13564" outlineLevel="0" style="4" width="26.2851549739848"/>
    <col customWidth="true" max="13566" min="13566" outlineLevel="0" style="4" width="23.9999986466705"/>
    <col customWidth="true" max="13568" min="13567" outlineLevel="0" style="4" width="22.7109388097163"/>
    <col bestFit="true" customWidth="true" max="13814" min="13569" outlineLevel="0" style="4" width="9.14062530925693"/>
    <col customWidth="true" max="13815" min="13815" outlineLevel="0" style="4" width="10.7109374563868"/>
    <col customWidth="true" max="13816" min="13816" outlineLevel="0" style="4" width="57.9999976316735"/>
    <col customWidth="true" max="13817" min="13817" outlineLevel="0" style="4" width="35.8554677977794"/>
    <col customWidth="true" max="13819" min="13818" outlineLevel="0" style="4" width="26.7109367797221"/>
    <col customWidth="true" max="13821" min="13820" outlineLevel="0" style="4" width="26.2851549739848"/>
    <col customWidth="true" max="13822" min="13822" outlineLevel="0" style="4" width="23.9999986466705"/>
    <col customWidth="true" max="13824" min="13823" outlineLevel="0" style="4" width="22.7109388097163"/>
    <col bestFit="true" customWidth="true" max="14070" min="13825" outlineLevel="0" style="4" width="9.14062530925693"/>
    <col customWidth="true" max="14071" min="14071" outlineLevel="0" style="4" width="10.7109374563868"/>
    <col customWidth="true" max="14072" min="14072" outlineLevel="0" style="4" width="57.9999976316735"/>
    <col customWidth="true" max="14073" min="14073" outlineLevel="0" style="4" width="35.8554677977794"/>
    <col customWidth="true" max="14075" min="14074" outlineLevel="0" style="4" width="26.7109367797221"/>
    <col customWidth="true" max="14077" min="14076" outlineLevel="0" style="4" width="26.2851549739848"/>
    <col customWidth="true" max="14078" min="14078" outlineLevel="0" style="4" width="23.9999986466705"/>
    <col customWidth="true" max="14080" min="14079" outlineLevel="0" style="4" width="22.7109388097163"/>
    <col bestFit="true" customWidth="true" max="14326" min="14081" outlineLevel="0" style="4" width="9.14062530925693"/>
    <col customWidth="true" max="14327" min="14327" outlineLevel="0" style="4" width="10.7109374563868"/>
    <col customWidth="true" max="14328" min="14328" outlineLevel="0" style="4" width="57.9999976316735"/>
    <col customWidth="true" max="14329" min="14329" outlineLevel="0" style="4" width="35.8554677977794"/>
    <col customWidth="true" max="14331" min="14330" outlineLevel="0" style="4" width="26.7109367797221"/>
    <col customWidth="true" max="14333" min="14332" outlineLevel="0" style="4" width="26.2851549739848"/>
    <col customWidth="true" max="14334" min="14334" outlineLevel="0" style="4" width="23.9999986466705"/>
    <col customWidth="true" max="14336" min="14335" outlineLevel="0" style="4" width="22.7109388097163"/>
    <col bestFit="true" customWidth="true" max="14582" min="14337" outlineLevel="0" style="4" width="9.14062530925693"/>
    <col customWidth="true" max="14583" min="14583" outlineLevel="0" style="4" width="10.7109374563868"/>
    <col customWidth="true" max="14584" min="14584" outlineLevel="0" style="4" width="57.9999976316735"/>
    <col customWidth="true" max="14585" min="14585" outlineLevel="0" style="4" width="35.8554677977794"/>
    <col customWidth="true" max="14587" min="14586" outlineLevel="0" style="4" width="26.7109367797221"/>
    <col customWidth="true" max="14589" min="14588" outlineLevel="0" style="4" width="26.2851549739848"/>
    <col customWidth="true" max="14590" min="14590" outlineLevel="0" style="4" width="23.9999986466705"/>
    <col customWidth="true" max="14592" min="14591" outlineLevel="0" style="4" width="22.7109388097163"/>
    <col bestFit="true" customWidth="true" max="14838" min="14593" outlineLevel="0" style="4" width="9.14062530925693"/>
    <col customWidth="true" max="14839" min="14839" outlineLevel="0" style="4" width="10.7109374563868"/>
    <col customWidth="true" max="14840" min="14840" outlineLevel="0" style="4" width="57.9999976316735"/>
    <col customWidth="true" max="14841" min="14841" outlineLevel="0" style="4" width="35.8554677977794"/>
    <col customWidth="true" max="14843" min="14842" outlineLevel="0" style="4" width="26.7109367797221"/>
    <col customWidth="true" max="14845" min="14844" outlineLevel="0" style="4" width="26.2851549739848"/>
    <col customWidth="true" max="14846" min="14846" outlineLevel="0" style="4" width="23.9999986466705"/>
    <col customWidth="true" max="14848" min="14847" outlineLevel="0" style="4" width="22.7109388097163"/>
    <col bestFit="true" customWidth="true" max="15094" min="14849" outlineLevel="0" style="4" width="9.14062530925693"/>
    <col customWidth="true" max="15095" min="15095" outlineLevel="0" style="4" width="10.7109374563868"/>
    <col customWidth="true" max="15096" min="15096" outlineLevel="0" style="4" width="57.9999976316735"/>
    <col customWidth="true" max="15097" min="15097" outlineLevel="0" style="4" width="35.8554677977794"/>
    <col customWidth="true" max="15099" min="15098" outlineLevel="0" style="4" width="26.7109367797221"/>
    <col customWidth="true" max="15101" min="15100" outlineLevel="0" style="4" width="26.2851549739848"/>
    <col customWidth="true" max="15102" min="15102" outlineLevel="0" style="4" width="23.9999986466705"/>
    <col customWidth="true" max="15104" min="15103" outlineLevel="0" style="4" width="22.7109388097163"/>
    <col bestFit="true" customWidth="true" max="15350" min="15105" outlineLevel="0" style="4" width="9.14062530925693"/>
    <col customWidth="true" max="15351" min="15351" outlineLevel="0" style="4" width="10.7109374563868"/>
    <col customWidth="true" max="15352" min="15352" outlineLevel="0" style="4" width="57.9999976316735"/>
    <col customWidth="true" max="15353" min="15353" outlineLevel="0" style="4" width="35.8554677977794"/>
    <col customWidth="true" max="15355" min="15354" outlineLevel="0" style="4" width="26.7109367797221"/>
    <col customWidth="true" max="15357" min="15356" outlineLevel="0" style="4" width="26.2851549739848"/>
    <col customWidth="true" max="15358" min="15358" outlineLevel="0" style="4" width="23.9999986466705"/>
    <col customWidth="true" max="15360" min="15359" outlineLevel="0" style="4" width="22.7109388097163"/>
    <col bestFit="true" customWidth="true" max="15606" min="15361" outlineLevel="0" style="4" width="9.14062530925693"/>
    <col customWidth="true" max="15607" min="15607" outlineLevel="0" style="4" width="10.7109374563868"/>
    <col customWidth="true" max="15608" min="15608" outlineLevel="0" style="4" width="57.9999976316735"/>
    <col customWidth="true" max="15609" min="15609" outlineLevel="0" style="4" width="35.8554677977794"/>
    <col customWidth="true" max="15611" min="15610" outlineLevel="0" style="4" width="26.7109367797221"/>
    <col customWidth="true" max="15613" min="15612" outlineLevel="0" style="4" width="26.2851549739848"/>
    <col customWidth="true" max="15614" min="15614" outlineLevel="0" style="4" width="23.9999986466705"/>
    <col customWidth="true" max="15616" min="15615" outlineLevel="0" style="4" width="22.7109388097163"/>
    <col bestFit="true" customWidth="true" max="15862" min="15617" outlineLevel="0" style="4" width="9.14062530925693"/>
    <col customWidth="true" max="15863" min="15863" outlineLevel="0" style="4" width="10.7109374563868"/>
    <col customWidth="true" max="15864" min="15864" outlineLevel="0" style="4" width="57.9999976316735"/>
    <col customWidth="true" max="15865" min="15865" outlineLevel="0" style="4" width="35.8554677977794"/>
    <col customWidth="true" max="15867" min="15866" outlineLevel="0" style="4" width="26.7109367797221"/>
    <col customWidth="true" max="15869" min="15868" outlineLevel="0" style="4" width="26.2851549739848"/>
    <col customWidth="true" max="15870" min="15870" outlineLevel="0" style="4" width="23.9999986466705"/>
    <col customWidth="true" max="15872" min="15871" outlineLevel="0" style="4" width="22.7109388097163"/>
    <col bestFit="true" customWidth="true" max="16118" min="15873" outlineLevel="0" style="4" width="9.14062530925693"/>
    <col customWidth="true" max="16119" min="16119" outlineLevel="0" style="4" width="10.7109374563868"/>
    <col customWidth="true" max="16120" min="16120" outlineLevel="0" style="4" width="57.9999976316735"/>
    <col customWidth="true" max="16121" min="16121" outlineLevel="0" style="4" width="35.8554677977794"/>
    <col customWidth="true" max="16123" min="16122" outlineLevel="0" style="4" width="26.7109367797221"/>
    <col customWidth="true" max="16125" min="16124" outlineLevel="0" style="4" width="26.2851549739848"/>
    <col customWidth="true" max="16126" min="16126" outlineLevel="0" style="4" width="23.9999986466705"/>
    <col customWidth="true" max="16128" min="16127" outlineLevel="0" style="4" width="22.7109388097163"/>
    <col bestFit="true" customWidth="true" max="16384" min="16129" outlineLevel="0" style="4" width="9.14062530925693"/>
  </cols>
  <sheetData>
    <row ht="20.25" outlineLevel="0" r="1">
      <c r="A1" s="5" t="s">
        <v>0</v>
      </c>
      <c r="B1" s="5" t="s"/>
      <c r="C1" s="5" t="s"/>
      <c r="D1" s="5" t="s"/>
      <c r="E1" s="5" t="s"/>
      <c r="F1" s="5" t="s"/>
      <c r="G1" s="5" t="s"/>
      <c r="H1" s="5" t="s"/>
      <c r="I1" s="5" t="s"/>
    </row>
    <row ht="20.25" outlineLevel="0" r="2">
      <c r="A2" s="6" t="n"/>
      <c r="B2" s="6" t="n"/>
      <c r="C2" s="6" t="n"/>
      <c r="D2" s="6" t="n"/>
      <c r="E2" s="6" t="n"/>
      <c r="F2" s="6" t="n"/>
      <c r="G2" s="6" t="n"/>
      <c r="H2" s="6" t="n"/>
      <c r="I2" s="6" t="s">
        <v>1</v>
      </c>
    </row>
    <row ht="20.25" outlineLevel="0" r="3">
      <c r="A3" s="6" t="s">
        <v>2</v>
      </c>
      <c r="B3" s="6" t="s"/>
      <c r="C3" s="6" t="s"/>
      <c r="D3" s="6" t="s"/>
      <c r="E3" s="6" t="s"/>
      <c r="F3" s="6" t="s"/>
      <c r="G3" s="6" t="s"/>
      <c r="H3" s="6" t="s"/>
      <c r="I3" s="6" t="s"/>
    </row>
    <row ht="20.25" outlineLevel="0" r="4">
      <c r="A4" s="6" t="s">
        <v>3</v>
      </c>
      <c r="B4" s="6" t="s"/>
      <c r="C4" s="6" t="s"/>
      <c r="D4" s="6" t="s"/>
      <c r="E4" s="6" t="s"/>
      <c r="F4" s="6" t="s"/>
      <c r="G4" s="6" t="s"/>
      <c r="H4" s="6" t="s"/>
      <c r="I4" s="6" t="s"/>
    </row>
    <row customFormat="true" ht="18.75" outlineLevel="0" r="5" s="7">
      <c r="A5" s="8" t="n"/>
      <c r="B5" s="8" t="s"/>
      <c r="C5" s="8" t="s"/>
      <c r="D5" s="8" t="s"/>
      <c r="E5" s="8" t="s"/>
      <c r="F5" s="8" t="s"/>
      <c r="G5" s="8" t="s"/>
      <c r="H5" s="8" t="s"/>
      <c r="I5" s="8" t="s"/>
    </row>
    <row outlineLevel="0" r="6">
      <c r="I6" s="9" t="s">
        <v>4</v>
      </c>
      <c r="J6" s="9" t="n"/>
      <c r="K6" s="9" t="n"/>
      <c r="L6" s="9" t="n"/>
      <c r="M6" s="9" t="n"/>
      <c r="N6" s="9" t="n"/>
    </row>
    <row customHeight="true" ht="21" outlineLevel="0" r="7">
      <c r="A7" s="10" t="s">
        <v>5</v>
      </c>
      <c r="B7" s="11" t="s">
        <v>6</v>
      </c>
      <c r="C7" s="11" t="s">
        <v>7</v>
      </c>
      <c r="D7" s="12" t="s">
        <v>8</v>
      </c>
      <c r="E7" s="13" t="s"/>
      <c r="F7" s="10" t="s">
        <v>9</v>
      </c>
      <c r="G7" s="10" t="s">
        <v>10</v>
      </c>
      <c r="H7" s="10" t="s">
        <v>11</v>
      </c>
      <c r="I7" s="10" t="s">
        <v>12</v>
      </c>
      <c r="J7" s="10" t="n"/>
      <c r="K7" s="10" t="n"/>
      <c r="L7" s="10" t="n">
        <v>98</v>
      </c>
      <c r="M7" s="10" t="n"/>
      <c r="N7" s="10" t="n"/>
    </row>
    <row customHeight="true" ht="18" outlineLevel="0" r="8">
      <c r="A8" s="14" t="s"/>
      <c r="B8" s="15" t="s"/>
      <c r="C8" s="15" t="s"/>
      <c r="D8" s="12" t="s">
        <v>13</v>
      </c>
      <c r="E8" s="12" t="s">
        <v>14</v>
      </c>
      <c r="F8" s="14" t="s"/>
      <c r="G8" s="14" t="s"/>
      <c r="H8" s="14" t="s"/>
      <c r="I8" s="14" t="s"/>
      <c r="J8" s="14" t="s"/>
      <c r="K8" s="14" t="s"/>
      <c r="L8" s="14" t="s"/>
      <c r="M8" s="14" t="s"/>
      <c r="N8" s="14" t="s"/>
    </row>
    <row customHeight="true" ht="177.600006103516" outlineLevel="0" r="9">
      <c r="A9" s="16" t="s"/>
      <c r="B9" s="17" t="s"/>
      <c r="C9" s="17" t="s"/>
      <c r="D9" s="18" t="s"/>
      <c r="E9" s="18" t="s"/>
      <c r="F9" s="16" t="s"/>
      <c r="G9" s="16" t="s"/>
      <c r="H9" s="16" t="s"/>
      <c r="I9" s="16" t="s"/>
      <c r="J9" s="16" t="s"/>
      <c r="K9" s="16" t="s"/>
      <c r="L9" s="16" t="s"/>
      <c r="M9" s="16" t="s"/>
      <c r="N9" s="16" t="s"/>
    </row>
    <row customFormat="true" ht="20.25" outlineLevel="0" r="10" s="6">
      <c r="A10" s="10" t="n">
        <v>1</v>
      </c>
      <c r="B10" s="10" t="n">
        <v>2</v>
      </c>
      <c r="C10" s="10" t="n">
        <v>3</v>
      </c>
      <c r="D10" s="10" t="n">
        <v>4</v>
      </c>
      <c r="E10" s="10" t="n">
        <v>5</v>
      </c>
      <c r="F10" s="10" t="n">
        <v>6</v>
      </c>
      <c r="G10" s="10" t="n">
        <v>7</v>
      </c>
      <c r="H10" s="10" t="n">
        <v>8</v>
      </c>
      <c r="I10" s="10" t="n">
        <v>10</v>
      </c>
      <c r="J10" s="10" t="n"/>
      <c r="K10" s="10" t="n"/>
      <c r="L10" s="10" t="n"/>
      <c r="M10" s="10" t="n"/>
      <c r="N10" s="10" t="n"/>
    </row>
    <row customFormat="true" ht="20.25" outlineLevel="0" r="11" s="7">
      <c r="A11" s="19" t="s">
        <v>15</v>
      </c>
      <c r="B11" s="20" t="s">
        <v>16</v>
      </c>
      <c r="C11" s="21" t="n">
        <f aca="false" ca="false" dt2D="false" dtr="false" t="normal">D11+E11</f>
        <v>58636.03</v>
      </c>
      <c r="D11" s="21" t="n">
        <v>0</v>
      </c>
      <c r="E11" s="21" t="n">
        <v>58636.03</v>
      </c>
      <c r="F11" s="21" t="n">
        <v>0</v>
      </c>
      <c r="G11" s="21" t="n">
        <f aca="false" ca="false" dt2D="false" dtr="false" t="normal">C11+F11</f>
        <v>58636.03</v>
      </c>
      <c r="H11" s="21" t="n">
        <v>0</v>
      </c>
      <c r="I11" s="21" t="n">
        <f aca="false" ca="false" dt2D="false" dtr="false" t="normal">G11+H11</f>
        <v>58636.03</v>
      </c>
      <c r="J11" s="22" t="n">
        <v>56474.69</v>
      </c>
      <c r="K11" s="22" t="n">
        <f aca="false" ca="false" dt2D="false" dtr="false" t="normal">G11-J11</f>
        <v>2161.3399999999965</v>
      </c>
      <c r="L11" s="22" t="n"/>
      <c r="M11" s="22" t="n"/>
      <c r="N11" s="22" t="n"/>
    </row>
    <row ht="20.25" outlineLevel="0" r="12">
      <c r="A12" s="19" t="s">
        <v>17</v>
      </c>
      <c r="B12" s="20" t="s">
        <v>18</v>
      </c>
      <c r="C12" s="21" t="n">
        <f aca="false" ca="false" dt2D="false" dtr="false" t="normal">D12+E12</f>
        <v>235522.89</v>
      </c>
      <c r="D12" s="21" t="n">
        <v>50335.22</v>
      </c>
      <c r="E12" s="21" t="n">
        <v>185187.67</v>
      </c>
      <c r="F12" s="21" t="n">
        <v>0</v>
      </c>
      <c r="G12" s="21" t="n">
        <f aca="false" ca="false" dt2D="false" dtr="false" t="normal">C12+F12</f>
        <v>235522.89</v>
      </c>
      <c r="H12" s="21" t="n">
        <v>14776.35</v>
      </c>
      <c r="I12" s="21" t="n">
        <f aca="false" ca="false" dt2D="false" dtr="false" t="normal">G12+H12</f>
        <v>250299.24000000002</v>
      </c>
      <c r="J12" s="22" t="n">
        <v>244116.29</v>
      </c>
      <c r="K12" s="22" t="n">
        <f aca="false" ca="false" dt2D="false" dtr="false" t="normal">G12-J12</f>
        <v>-8593.399999999965</v>
      </c>
      <c r="L12" s="22" t="n"/>
      <c r="M12" s="22" t="n"/>
      <c r="N12" s="22" t="n"/>
    </row>
    <row ht="40.5" outlineLevel="0" r="13">
      <c r="A13" s="19" t="s">
        <v>19</v>
      </c>
      <c r="B13" s="20" t="s">
        <v>20</v>
      </c>
      <c r="C13" s="21" t="n">
        <f aca="false" ca="false" dt2D="false" dtr="false" t="normal">D13+E13</f>
        <v>111028.43</v>
      </c>
      <c r="D13" s="21" t="n">
        <v>9329.21</v>
      </c>
      <c r="E13" s="21" t="n">
        <v>101699.22</v>
      </c>
      <c r="F13" s="21" t="n">
        <v>0</v>
      </c>
      <c r="G13" s="21" t="n">
        <f aca="false" ca="false" dt2D="false" dtr="false" t="normal">C13+F13</f>
        <v>111028.43</v>
      </c>
      <c r="H13" s="21" t="n">
        <v>6546.43</v>
      </c>
      <c r="I13" s="21" t="n">
        <f aca="false" ca="false" dt2D="false" dtr="false" t="normal">G13+H13</f>
        <v>117574.85999999999</v>
      </c>
      <c r="J13" s="22" t="n">
        <v>124663.23</v>
      </c>
      <c r="K13" s="22" t="n">
        <f aca="false" ca="false" dt2D="false" dtr="false" t="normal">G13-J13</f>
        <v>-13634.800000000003</v>
      </c>
      <c r="L13" s="22" t="n"/>
      <c r="M13" s="22" t="n"/>
      <c r="N13" s="22" t="n"/>
    </row>
    <row ht="40.5" outlineLevel="0" r="14">
      <c r="A14" s="19" t="s">
        <v>21</v>
      </c>
      <c r="B14" s="20" t="s">
        <v>22</v>
      </c>
      <c r="C14" s="21" t="n">
        <f aca="false" ca="false" dt2D="false" dtr="false" t="normal">D14+E14</f>
        <v>750584.03</v>
      </c>
      <c r="D14" s="21" t="n">
        <v>346400</v>
      </c>
      <c r="E14" s="21" t="n">
        <v>404184.03</v>
      </c>
      <c r="F14" s="21" t="n">
        <v>0</v>
      </c>
      <c r="G14" s="21" t="n">
        <f aca="false" ca="false" dt2D="false" dtr="false" t="normal">C14+F14</f>
        <v>750584.03</v>
      </c>
      <c r="H14" s="21" t="n">
        <v>0</v>
      </c>
      <c r="I14" s="21" t="n">
        <f aca="false" ca="false" dt2D="false" dtr="false" t="normal">G14+H14</f>
        <v>750584.03</v>
      </c>
      <c r="J14" s="22" t="n">
        <v>471318.43</v>
      </c>
      <c r="K14" s="22" t="n">
        <f aca="false" ca="false" dt2D="false" dtr="false" t="normal">G14-J14</f>
        <v>279265.60000000003</v>
      </c>
      <c r="L14" s="22" t="n">
        <v>33519.96</v>
      </c>
      <c r="M14" s="22" t="n"/>
      <c r="N14" s="22" t="n"/>
    </row>
    <row ht="40.5" outlineLevel="0" r="15">
      <c r="A15" s="19" t="s">
        <v>23</v>
      </c>
      <c r="B15" s="20" t="s">
        <v>24</v>
      </c>
      <c r="C15" s="21" t="n">
        <f aca="false" ca="false" dt2D="false" dtr="false" t="normal">D15+E15</f>
        <v>179934.46000000002</v>
      </c>
      <c r="D15" s="21" t="n">
        <v>125240.97</v>
      </c>
      <c r="E15" s="21" t="n">
        <v>54693.49</v>
      </c>
      <c r="F15" s="21" t="n">
        <v>0</v>
      </c>
      <c r="G15" s="21" t="n">
        <f aca="false" ca="false" dt2D="false" dtr="false" t="normal">C15+F15</f>
        <v>179934.46000000002</v>
      </c>
      <c r="H15" s="21" t="n">
        <v>0</v>
      </c>
      <c r="I15" s="21" t="n">
        <f aca="false" ca="false" dt2D="false" dtr="false" t="normal">G15+H15</f>
        <v>179934.46000000002</v>
      </c>
      <c r="J15" s="22" t="n">
        <v>174017.31</v>
      </c>
      <c r="K15" s="22" t="n">
        <f aca="false" ca="false" dt2D="false" dtr="false" t="normal">G15-J15</f>
        <v>5917.150000000023</v>
      </c>
      <c r="L15" s="22" t="n"/>
      <c r="M15" s="22" t="n"/>
      <c r="N15" s="22" t="n"/>
    </row>
    <row ht="20.25" outlineLevel="0" r="16">
      <c r="A16" s="19" t="s">
        <v>25</v>
      </c>
      <c r="B16" s="20" t="s">
        <v>26</v>
      </c>
      <c r="C16" s="21" t="n">
        <f aca="false" ca="false" dt2D="false" dtr="false" t="normal">D16+E16</f>
        <v>2853082.15</v>
      </c>
      <c r="D16" s="21" t="n">
        <v>2796983.03</v>
      </c>
      <c r="E16" s="21" t="n">
        <v>56099.12</v>
      </c>
      <c r="F16" s="21" t="n">
        <v>0</v>
      </c>
      <c r="G16" s="21" t="n">
        <f aca="false" ca="false" dt2D="false" dtr="false" t="normal">C16+F16</f>
        <v>2853082.15</v>
      </c>
      <c r="H16" s="21" t="n">
        <v>4135291.75</v>
      </c>
      <c r="I16" s="21" t="n">
        <f aca="false" ca="false" dt2D="false" dtr="false" t="normal">G16+H16</f>
        <v>6988373.9</v>
      </c>
      <c r="J16" s="22" t="n">
        <v>2669874.76</v>
      </c>
      <c r="K16" s="22" t="n">
        <f aca="false" ca="false" dt2D="false" dtr="false" t="normal">G16-J16</f>
        <v>183207.39000000013</v>
      </c>
      <c r="L16" s="22" t="n"/>
      <c r="M16" s="22" t="n"/>
      <c r="N16" s="22" t="n"/>
    </row>
    <row ht="40.5" outlineLevel="0" r="17">
      <c r="A17" s="19" t="s">
        <v>27</v>
      </c>
      <c r="B17" s="20" t="s">
        <v>28</v>
      </c>
      <c r="C17" s="21" t="n">
        <f aca="false" ca="false" dt2D="false" dtr="false" t="normal">D17+E17</f>
        <v>703929.6699999999</v>
      </c>
      <c r="D17" s="21" t="n">
        <v>682903.55</v>
      </c>
      <c r="E17" s="21" t="n">
        <v>21026.12</v>
      </c>
      <c r="F17" s="21" t="n">
        <v>0</v>
      </c>
      <c r="G17" s="21" t="n">
        <f aca="false" ca="false" dt2D="false" dtr="false" t="normal">C17+F17</f>
        <v>703929.6699999999</v>
      </c>
      <c r="H17" s="21" t="n">
        <v>0</v>
      </c>
      <c r="I17" s="21" t="n">
        <f aca="false" ca="false" dt2D="false" dtr="false" t="normal">G17+H17</f>
        <v>703929.6699999999</v>
      </c>
      <c r="J17" s="22" t="n">
        <v>652959.69</v>
      </c>
      <c r="K17" s="22" t="n">
        <f aca="false" ca="false" dt2D="false" dtr="false" t="normal">G17-J17</f>
        <v>50969.979999999865</v>
      </c>
      <c r="L17" s="22" t="n"/>
      <c r="M17" s="22" t="n"/>
      <c r="N17" s="22" t="n"/>
    </row>
    <row ht="40.5" outlineLevel="0" r="18">
      <c r="A18" s="19" t="s">
        <v>29</v>
      </c>
      <c r="B18" s="20" t="s">
        <v>30</v>
      </c>
      <c r="C18" s="21" t="n">
        <f aca="false" ca="false" dt2D="false" dtr="false" t="normal">D18+E18</f>
        <v>91391.59</v>
      </c>
      <c r="D18" s="21" t="n">
        <v>81098.91</v>
      </c>
      <c r="E18" s="21" t="n">
        <v>10292.68</v>
      </c>
      <c r="F18" s="21" t="n">
        <v>0</v>
      </c>
      <c r="G18" s="21" t="n">
        <f aca="false" ca="false" dt2D="false" dtr="false" t="normal">C18+F18</f>
        <v>91391.59</v>
      </c>
      <c r="H18" s="21" t="n">
        <v>2163331.33</v>
      </c>
      <c r="I18" s="21" t="n">
        <f aca="false" ca="false" dt2D="false" dtr="false" t="normal">G18+H18</f>
        <v>2254722.92</v>
      </c>
      <c r="J18" s="22" t="n">
        <v>75132.27</v>
      </c>
      <c r="K18" s="22" t="n">
        <f aca="false" ca="false" dt2D="false" dtr="false" t="normal">G18-J18</f>
        <v>16259.319999999992</v>
      </c>
      <c r="L18" s="22" t="n"/>
      <c r="M18" s="22" t="n"/>
      <c r="N18" s="22" t="n"/>
    </row>
    <row ht="40.5" outlineLevel="0" r="19">
      <c r="A19" s="19" t="s">
        <v>31</v>
      </c>
      <c r="B19" s="20" t="s">
        <v>32</v>
      </c>
      <c r="C19" s="21" t="n">
        <f aca="false" ca="false" dt2D="false" dtr="false" t="normal">D19+E19</f>
        <v>260721.06999999998</v>
      </c>
      <c r="D19" s="21" t="n">
        <v>237233.86</v>
      </c>
      <c r="E19" s="21" t="n">
        <v>23487.21</v>
      </c>
      <c r="F19" s="21" t="n">
        <v>0</v>
      </c>
      <c r="G19" s="21" t="n">
        <f aca="false" ca="false" dt2D="false" dtr="false" t="normal">C19+F19</f>
        <v>260721.06999999998</v>
      </c>
      <c r="H19" s="21" t="n">
        <v>0</v>
      </c>
      <c r="I19" s="21" t="n">
        <f aca="false" ca="false" dt2D="false" dtr="false" t="normal">G19+H19</f>
        <v>260721.06999999998</v>
      </c>
      <c r="J19" s="22" t="n">
        <v>253411.39</v>
      </c>
      <c r="K19" s="22" t="n">
        <f aca="false" ca="false" dt2D="false" dtr="false" t="normal">G19-J19</f>
        <v>7309.679999999993</v>
      </c>
      <c r="L19" s="22" t="n"/>
      <c r="M19" s="22" t="n"/>
      <c r="N19" s="22" t="n"/>
    </row>
    <row ht="20.25" outlineLevel="0" r="20">
      <c r="A20" s="19" t="s">
        <v>33</v>
      </c>
      <c r="B20" s="20" t="s">
        <v>34</v>
      </c>
      <c r="C20" s="21" t="n">
        <f aca="false" ca="false" dt2D="false" dtr="false" t="normal">D20+E20</f>
        <v>178580.77000000002</v>
      </c>
      <c r="D20" s="21" t="n">
        <v>131758.52</v>
      </c>
      <c r="E20" s="21" t="n">
        <v>46822.25</v>
      </c>
      <c r="F20" s="21" t="n">
        <v>0</v>
      </c>
      <c r="G20" s="21" t="n">
        <f aca="false" ca="false" dt2D="false" dtr="false" t="normal">C20+F20</f>
        <v>178580.77000000002</v>
      </c>
      <c r="H20" s="21" t="n">
        <v>12619.74</v>
      </c>
      <c r="I20" s="21" t="n">
        <f aca="false" ca="false" dt2D="false" dtr="false" t="normal">G20+H20</f>
        <v>191200.51</v>
      </c>
      <c r="J20" s="22" t="n">
        <v>181460.51</v>
      </c>
      <c r="K20" s="22" t="n">
        <f aca="false" ca="false" dt2D="false" dtr="false" t="normal">G20-J20</f>
        <v>-2879.7399999999907</v>
      </c>
      <c r="L20" s="22" t="n"/>
      <c r="M20" s="22" t="n"/>
      <c r="N20" s="22" t="n"/>
    </row>
    <row ht="20.25" outlineLevel="0" r="21">
      <c r="A21" s="19" t="s">
        <v>35</v>
      </c>
      <c r="B21" s="20" t="s">
        <v>36</v>
      </c>
      <c r="C21" s="21" t="n">
        <f aca="false" ca="false" dt2D="false" dtr="false" t="normal">D21+E21</f>
        <v>156231.63</v>
      </c>
      <c r="D21" s="21" t="n">
        <v>112002.72</v>
      </c>
      <c r="E21" s="21" t="n">
        <v>44228.91</v>
      </c>
      <c r="F21" s="21" t="n">
        <v>0</v>
      </c>
      <c r="G21" s="21" t="n">
        <f aca="false" ca="false" dt2D="false" dtr="false" t="normal">C21+F21</f>
        <v>156231.63</v>
      </c>
      <c r="H21" s="21" t="n">
        <v>10545.63</v>
      </c>
      <c r="I21" s="21" t="n">
        <f aca="false" ca="false" dt2D="false" dtr="false" t="normal">G21+H21</f>
        <v>166777.26</v>
      </c>
      <c r="J21" s="22" t="n">
        <v>144893.52</v>
      </c>
      <c r="K21" s="22" t="n">
        <f aca="false" ca="false" dt2D="false" dtr="false" t="normal">G21-J21</f>
        <v>11338.109999999986</v>
      </c>
      <c r="L21" s="22" t="n"/>
      <c r="M21" s="22" t="n"/>
      <c r="N21" s="22" t="n"/>
    </row>
    <row ht="40.5" outlineLevel="0" r="22">
      <c r="A22" s="19" t="s">
        <v>37</v>
      </c>
      <c r="B22" s="20" t="s">
        <v>38</v>
      </c>
      <c r="C22" s="21" t="n">
        <f aca="false" ca="false" dt2D="false" dtr="false" t="normal">D22+E22</f>
        <v>288532.57000000007</v>
      </c>
      <c r="D22" s="21" t="n">
        <v>224891.69</v>
      </c>
      <c r="E22" s="21" t="n">
        <v>63640.88</v>
      </c>
      <c r="F22" s="21" t="n">
        <v>0</v>
      </c>
      <c r="G22" s="21" t="n">
        <f aca="false" ca="false" dt2D="false" dtr="false" t="normal">C22+F22</f>
        <v>288532.57000000007</v>
      </c>
      <c r="H22" s="21" t="n">
        <v>4556.06</v>
      </c>
      <c r="I22" s="21" t="n">
        <f aca="false" ca="false" dt2D="false" dtr="false" t="normal">G22+H22</f>
        <v>293088.63000000006</v>
      </c>
      <c r="J22" s="22" t="n">
        <v>300110.69</v>
      </c>
      <c r="K22" s="22" t="n">
        <f aca="false" ca="false" dt2D="false" dtr="false" t="normal">G22-J22</f>
        <v>-11578.119999999937</v>
      </c>
      <c r="L22" s="22" t="n"/>
      <c r="M22" s="22" t="n"/>
      <c r="N22" s="22" t="n"/>
    </row>
    <row customFormat="true" ht="40.5" outlineLevel="0" r="23" s="7">
      <c r="A23" s="19" t="s">
        <v>39</v>
      </c>
      <c r="B23" s="20" t="s">
        <v>40</v>
      </c>
      <c r="C23" s="21" t="n">
        <f aca="false" ca="false" dt2D="false" dtr="false" t="normal">D23+E23</f>
        <v>512521.35000000003</v>
      </c>
      <c r="D23" s="21" t="n">
        <v>444365.53</v>
      </c>
      <c r="E23" s="21" t="n">
        <v>68155.82</v>
      </c>
      <c r="F23" s="21" t="n">
        <v>0</v>
      </c>
      <c r="G23" s="21" t="n">
        <f aca="false" ca="false" dt2D="false" dtr="false" t="normal">C23+F23</f>
        <v>512521.35000000003</v>
      </c>
      <c r="H23" s="21" t="n">
        <v>56953.8</v>
      </c>
      <c r="I23" s="21" t="n">
        <f aca="false" ca="false" dt2D="false" dtr="false" t="normal">G23+H23</f>
        <v>569475.15</v>
      </c>
      <c r="J23" s="22" t="n">
        <v>517183.51</v>
      </c>
      <c r="K23" s="22" t="n">
        <f aca="false" ca="false" dt2D="false" dtr="false" t="normal">G23-J23</f>
        <v>-4662.159999999974</v>
      </c>
      <c r="L23" s="22" t="n">
        <v>0.01</v>
      </c>
      <c r="M23" s="22" t="n"/>
      <c r="N23" s="22" t="n"/>
    </row>
    <row customFormat="true" ht="40.5" outlineLevel="0" r="24" s="7">
      <c r="A24" s="19" t="s">
        <v>41</v>
      </c>
      <c r="B24" s="20" t="s">
        <v>42</v>
      </c>
      <c r="C24" s="21" t="n">
        <f aca="false" ca="false" dt2D="false" dtr="false" t="normal">D24+E24</f>
        <v>114886.9</v>
      </c>
      <c r="D24" s="21" t="n">
        <f aca="false" ca="false" dt2D="false" dtr="false" t="normal">36583.39-F24</f>
        <v>13477.09</v>
      </c>
      <c r="E24" s="21" t="n">
        <v>101409.81</v>
      </c>
      <c r="F24" s="21" t="n">
        <v>23106.3</v>
      </c>
      <c r="G24" s="21" t="n">
        <f aca="false" ca="false" dt2D="false" dtr="false" t="normal">C24+F24</f>
        <v>137993.19999999998</v>
      </c>
      <c r="H24" s="21" t="n">
        <v>2846421.44</v>
      </c>
      <c r="I24" s="21" t="n">
        <f aca="false" ca="false" dt2D="false" dtr="false" t="normal">G24+H24</f>
        <v>2984414.64</v>
      </c>
      <c r="J24" s="22" t="n">
        <v>118464.04</v>
      </c>
      <c r="K24" s="22" t="n">
        <f aca="false" ca="false" dt2D="false" dtr="false" t="normal">G24-J24</f>
        <v>19529.159999999974</v>
      </c>
      <c r="L24" s="22" t="n">
        <v>1500</v>
      </c>
      <c r="M24" s="22" t="n"/>
      <c r="N24" s="22" t="n"/>
    </row>
    <row ht="60.75" outlineLevel="0" r="25">
      <c r="A25" s="19" t="s">
        <v>43</v>
      </c>
      <c r="B25" s="20" t="s">
        <v>44</v>
      </c>
      <c r="C25" s="21" t="n">
        <f aca="false" ca="false" dt2D="false" dtr="false" t="normal">D25+E25</f>
        <v>131056.07</v>
      </c>
      <c r="D25" s="21" t="n">
        <v>109547.72</v>
      </c>
      <c r="E25" s="21" t="n">
        <v>21508.35</v>
      </c>
      <c r="F25" s="21" t="n">
        <v>0</v>
      </c>
      <c r="G25" s="21" t="n">
        <f aca="false" ca="false" dt2D="false" dtr="false" t="normal">C25+F25</f>
        <v>131056.07</v>
      </c>
      <c r="H25" s="21" t="n">
        <v>0</v>
      </c>
      <c r="I25" s="21" t="n">
        <f aca="false" ca="false" dt2D="false" dtr="false" t="normal">G25+H25</f>
        <v>131056.07</v>
      </c>
      <c r="J25" s="22" t="n">
        <v>126554.46</v>
      </c>
      <c r="K25" s="22" t="n">
        <f aca="false" ca="false" dt2D="false" dtr="false" t="normal">G25-J25</f>
        <v>4501.610000000001</v>
      </c>
      <c r="L25" s="22" t="n"/>
      <c r="M25" s="22" t="n"/>
      <c r="N25" s="22" t="n"/>
    </row>
    <row ht="20.25" outlineLevel="0" r="26">
      <c r="A26" s="19" t="s">
        <v>45</v>
      </c>
      <c r="B26" s="20" t="s">
        <v>46</v>
      </c>
      <c r="C26" s="21" t="n">
        <f aca="false" ca="false" dt2D="false" dtr="false" t="normal">D26+E26</f>
        <v>20244.780000000002</v>
      </c>
      <c r="D26" s="21" t="n"/>
      <c r="E26" s="21" t="n">
        <v>20244.78</v>
      </c>
      <c r="F26" s="21" t="n">
        <v>0</v>
      </c>
      <c r="G26" s="21" t="n">
        <f aca="false" ca="false" dt2D="false" dtr="false" t="normal">C26+F26</f>
        <v>20244.780000000002</v>
      </c>
      <c r="H26" s="21" t="n">
        <v>0</v>
      </c>
      <c r="I26" s="21" t="n">
        <f aca="false" ca="false" dt2D="false" dtr="false" t="normal">G26+H26</f>
        <v>20244.780000000002</v>
      </c>
      <c r="J26" s="22" t="n">
        <v>19568.37</v>
      </c>
      <c r="K26" s="22" t="n">
        <f aca="false" ca="false" dt2D="false" dtr="false" t="normal">G26-J26</f>
        <v>676.4100000000035</v>
      </c>
      <c r="L26" s="22" t="n"/>
      <c r="M26" s="22" t="n"/>
      <c r="N26" s="22" t="n"/>
    </row>
    <row customFormat="true" ht="20.25" outlineLevel="0" r="27" s="7">
      <c r="A27" s="23" t="n"/>
      <c r="B27" s="20" t="s">
        <v>47</v>
      </c>
      <c r="C27" s="21" t="n">
        <f aca="false" ca="false" dt2D="false" dtr="false" t="normal">SUM(C11:C26)</f>
        <v>6646884.390000001</v>
      </c>
      <c r="D27" s="21" t="n">
        <f aca="false" ca="false" dt2D="false" dtr="false" t="normal">SUM(D11:D26)</f>
        <v>5365568.02</v>
      </c>
      <c r="E27" s="21" t="n">
        <f aca="false" ca="false" dt2D="false" dtr="false" t="normal">SUM(E11:E26)</f>
        <v>1281316.37</v>
      </c>
      <c r="F27" s="21" t="n">
        <f aca="false" ca="false" dt2D="false" dtr="false" t="normal">SUM(F11:F26)</f>
        <v>23106.3</v>
      </c>
      <c r="G27" s="21" t="n">
        <f aca="false" ca="false" dt2D="false" dtr="false" t="normal">SUM(G11:G26)</f>
        <v>6669990.69</v>
      </c>
      <c r="H27" s="21" t="n">
        <f aca="false" ca="false" dt2D="false" dtr="false" t="normal">SUM(H11:H26)</f>
        <v>9251042.53</v>
      </c>
      <c r="I27" s="21" t="n">
        <f aca="false" ca="false" dt2D="false" dtr="false" t="normal">SUM(I11:I26)</f>
        <v>15921033.220000003</v>
      </c>
      <c r="J27" s="22" t="n"/>
      <c r="K27" s="22" t="n">
        <f aca="false" ca="false" dt2D="false" dtr="false" t="normal">G27-J27</f>
        <v>6669990.69</v>
      </c>
      <c r="L27" s="22" t="n">
        <f aca="false" ca="false" dt2D="false" dtr="false" t="normal">SUM(L11:L26)</f>
        <v>35019.97</v>
      </c>
      <c r="M27" s="22" t="n">
        <f aca="false" ca="false" dt2D="false" dtr="false" t="normal">L27-D27</f>
        <v>-5330548.05</v>
      </c>
      <c r="N27" s="22" t="n"/>
    </row>
    <row ht="20.25" outlineLevel="0" r="28">
      <c r="A28" s="24" t="n"/>
      <c r="B28" s="24" t="n"/>
      <c r="C28" s="24" t="n"/>
      <c r="D28" s="25" t="n"/>
      <c r="E28" s="25" t="n"/>
      <c r="F28" s="24" t="n"/>
      <c r="G28" s="24" t="n"/>
      <c r="H28" s="26" t="n"/>
      <c r="I28" s="24" t="n"/>
      <c r="J28" s="24" t="n"/>
      <c r="K28" s="24" t="n"/>
      <c r="L28" s="24" t="n"/>
      <c r="M28" s="24" t="n"/>
      <c r="N28" s="24" t="n"/>
    </row>
    <row ht="20.25" outlineLevel="0" r="29">
      <c r="B29" s="27" t="s">
        <v>48</v>
      </c>
      <c r="C29" s="21" t="n"/>
      <c r="D29" s="21" t="n">
        <v>5388674.32</v>
      </c>
      <c r="E29" s="21" t="n">
        <v>1281316.37</v>
      </c>
      <c r="F29" s="21" t="n"/>
      <c r="G29" s="21" t="n"/>
      <c r="H29" s="21" t="n"/>
      <c r="I29" s="21" t="n">
        <f aca="false" ca="false" dt2D="false" dtr="false" t="normal">'[1]ГРБС 2020'!$G$29</f>
        <v>12656532.479999999</v>
      </c>
      <c r="J29" s="21" t="n"/>
      <c r="K29" s="21" t="n"/>
      <c r="L29" s="21" t="n"/>
      <c r="M29" s="21" t="n"/>
      <c r="N29" s="21" t="n"/>
    </row>
    <row ht="20.25" outlineLevel="0" r="30">
      <c r="B30" s="27" t="s">
        <v>49</v>
      </c>
      <c r="C30" s="21" t="n">
        <f aca="false" ca="false" dt2D="false" dtr="false" t="normal">C27-C29</f>
        <v>6646884.390000001</v>
      </c>
      <c r="D30" s="21" t="n">
        <f aca="false" ca="false" dt2D="false" dtr="false" t="normal">D27-D29</f>
        <v>-23106.299999999814</v>
      </c>
      <c r="E30" s="21" t="n">
        <f aca="false" ca="false" dt2D="false" dtr="false" t="normal">E27-E29</f>
        <v>0</v>
      </c>
      <c r="F30" s="21" t="n">
        <f aca="false" ca="false" dt2D="false" dtr="false" t="normal">F27-F29</f>
        <v>23106.3</v>
      </c>
      <c r="G30" s="21" t="n">
        <f aca="false" ca="false" dt2D="false" dtr="false" t="normal">G27-G29</f>
        <v>6669990.69</v>
      </c>
      <c r="H30" s="21" t="n">
        <f aca="false" ca="false" dt2D="false" dtr="false" t="normal">H27-H29</f>
        <v>9251042.53</v>
      </c>
      <c r="I30" s="21" t="n">
        <f aca="false" ca="false" dt2D="false" dtr="false" t="normal">I27-I29</f>
        <v>3264500.740000004</v>
      </c>
      <c r="J30" s="21" t="n"/>
      <c r="K30" s="21" t="n"/>
      <c r="L30" s="21" t="n"/>
      <c r="M30" s="21" t="n"/>
      <c r="N30" s="21" t="n"/>
    </row>
    <row outlineLevel="0" r="31">
      <c r="H31" s="3" t="n">
        <f aca="false" ca="false" dt2D="false" dtr="false" t="normal">H30-9390335.16</f>
        <v>-139292.63000000082</v>
      </c>
    </row>
    <row outlineLevel="0" r="32">
      <c r="C32" s="2" t="n">
        <v>735323.36</v>
      </c>
      <c r="F32" s="3" t="n"/>
      <c r="G32" s="3" t="n"/>
      <c r="I32" s="3" t="n"/>
    </row>
    <row outlineLevel="0" r="33">
      <c r="C33" s="28" t="n"/>
    </row>
  </sheetData>
  <mergeCells count="19">
    <mergeCell ref="N7:N9"/>
    <mergeCell ref="M7:M9"/>
    <mergeCell ref="L7:L9"/>
    <mergeCell ref="K7:K9"/>
    <mergeCell ref="J7:J9"/>
    <mergeCell ref="I7:I9"/>
    <mergeCell ref="H7:H9"/>
    <mergeCell ref="G7:G9"/>
    <mergeCell ref="F7:F9"/>
    <mergeCell ref="E8:E9"/>
    <mergeCell ref="D8:D9"/>
    <mergeCell ref="C7:C9"/>
    <mergeCell ref="B7:B9"/>
    <mergeCell ref="A1:I1"/>
    <mergeCell ref="A7:A9"/>
    <mergeCell ref="D7:E7"/>
    <mergeCell ref="A4:I4"/>
    <mergeCell ref="A3:I3"/>
    <mergeCell ref="A5:I5"/>
  </mergeCells>
  <pageMargins bottom="0.078740157186985" footer="0.15748031437397" header="0.15748031437397" left="0.62992125749588" right="0.275590538978577" top="0.472440928220749"/>
  <pageSetup fitToHeight="1" fitToWidth="1" orientation="landscape" paperHeight="297mm" paperSize="9" paperWidth="210mm" scale="55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WVH38"/>
  <sheetViews>
    <sheetView showZeros="true" workbookViewId="0"/>
  </sheetViews>
  <sheetFormatPr baseColWidth="8" customHeight="false" defaultColWidth="9.14062530925693" defaultRowHeight="18.75" zeroHeight="false"/>
  <cols>
    <col customWidth="true" max="1" min="1" outlineLevel="0" style="1" width="8.57031265462846"/>
    <col customWidth="true" max="2" min="2" outlineLevel="0" style="2" width="76.710935764725"/>
    <col customWidth="true" max="3" min="3" outlineLevel="0" style="2" width="27.1406242942598"/>
    <col customWidth="true" max="4" min="4" outlineLevel="0" style="3" width="22.425781467405"/>
    <col customWidth="true" max="6" min="5" outlineLevel="0" style="3" width="21.5703121471299"/>
    <col customWidth="true" max="7" min="7" outlineLevel="0" style="4" width="19.2851558198157"/>
    <col customWidth="true" max="8" min="8" outlineLevel="0" style="4" width="18.5703123162961"/>
    <col customWidth="true" max="14" min="9" outlineLevel="0" style="4" width="19.2851558198157"/>
    <col bestFit="true" customWidth="true" max="246" min="15" outlineLevel="0" style="4" width="9.14062530925693"/>
    <col customWidth="true" max="247" min="247" outlineLevel="0" style="4" width="10.7109374563868"/>
    <col customWidth="true" max="248" min="248" outlineLevel="0" style="4" width="57.9999976316735"/>
    <col customWidth="true" max="249" min="249" outlineLevel="0" style="4" width="35.8554677977794"/>
    <col customWidth="true" max="251" min="250" outlineLevel="0" style="4" width="26.7109367797221"/>
    <col customWidth="true" max="253" min="252" outlineLevel="0" style="4" width="26.2851549739848"/>
    <col customWidth="true" max="254" min="254" outlineLevel="0" style="4" width="23.9999986466705"/>
    <col customWidth="true" max="256" min="255" outlineLevel="0" style="4" width="22.7109388097163"/>
    <col bestFit="true" customWidth="true" max="502" min="257" outlineLevel="0" style="4" width="9.14062530925693"/>
    <col customWidth="true" max="503" min="503" outlineLevel="0" style="4" width="10.7109374563868"/>
    <col customWidth="true" max="504" min="504" outlineLevel="0" style="4" width="57.9999976316735"/>
    <col customWidth="true" max="505" min="505" outlineLevel="0" style="4" width="35.8554677977794"/>
    <col customWidth="true" max="507" min="506" outlineLevel="0" style="4" width="26.7109367797221"/>
    <col customWidth="true" max="509" min="508" outlineLevel="0" style="4" width="26.2851549739848"/>
    <col customWidth="true" max="510" min="510" outlineLevel="0" style="4" width="23.9999986466705"/>
    <col customWidth="true" max="512" min="511" outlineLevel="0" style="4" width="22.7109388097163"/>
    <col bestFit="true" customWidth="true" max="758" min="513" outlineLevel="0" style="4" width="9.14062530925693"/>
    <col customWidth="true" max="759" min="759" outlineLevel="0" style="4" width="10.7109374563868"/>
    <col customWidth="true" max="760" min="760" outlineLevel="0" style="4" width="57.9999976316735"/>
    <col customWidth="true" max="761" min="761" outlineLevel="0" style="4" width="35.8554677977794"/>
    <col customWidth="true" max="763" min="762" outlineLevel="0" style="4" width="26.7109367797221"/>
    <col customWidth="true" max="765" min="764" outlineLevel="0" style="4" width="26.2851549739848"/>
    <col customWidth="true" max="766" min="766" outlineLevel="0" style="4" width="23.9999986466705"/>
    <col customWidth="true" max="768" min="767" outlineLevel="0" style="4" width="22.7109388097163"/>
    <col bestFit="true" customWidth="true" max="1014" min="769" outlineLevel="0" style="4" width="9.14062530925693"/>
    <col customWidth="true" max="1015" min="1015" outlineLevel="0" style="4" width="10.7109374563868"/>
    <col customWidth="true" max="1016" min="1016" outlineLevel="0" style="4" width="57.9999976316735"/>
    <col customWidth="true" max="1017" min="1017" outlineLevel="0" style="4" width="35.8554677977794"/>
    <col customWidth="true" max="1019" min="1018" outlineLevel="0" style="4" width="26.7109367797221"/>
    <col customWidth="true" max="1021" min="1020" outlineLevel="0" style="4" width="26.2851549739848"/>
    <col customWidth="true" max="1022" min="1022" outlineLevel="0" style="4" width="23.9999986466705"/>
    <col customWidth="true" max="1024" min="1023" outlineLevel="0" style="4" width="22.7109388097163"/>
    <col bestFit="true" customWidth="true" max="1270" min="1025" outlineLevel="0" style="4" width="9.14062530925693"/>
    <col customWidth="true" max="1271" min="1271" outlineLevel="0" style="4" width="10.7109374563868"/>
    <col customWidth="true" max="1272" min="1272" outlineLevel="0" style="4" width="57.9999976316735"/>
    <col customWidth="true" max="1273" min="1273" outlineLevel="0" style="4" width="35.8554677977794"/>
    <col customWidth="true" max="1275" min="1274" outlineLevel="0" style="4" width="26.7109367797221"/>
    <col customWidth="true" max="1277" min="1276" outlineLevel="0" style="4" width="26.2851549739848"/>
    <col customWidth="true" max="1278" min="1278" outlineLevel="0" style="4" width="23.9999986466705"/>
    <col customWidth="true" max="1280" min="1279" outlineLevel="0" style="4" width="22.7109388097163"/>
    <col bestFit="true" customWidth="true" max="1526" min="1281" outlineLevel="0" style="4" width="9.14062530925693"/>
    <col customWidth="true" max="1527" min="1527" outlineLevel="0" style="4" width="10.7109374563868"/>
    <col customWidth="true" max="1528" min="1528" outlineLevel="0" style="4" width="57.9999976316735"/>
    <col customWidth="true" max="1529" min="1529" outlineLevel="0" style="4" width="35.8554677977794"/>
    <col customWidth="true" max="1531" min="1530" outlineLevel="0" style="4" width="26.7109367797221"/>
    <col customWidth="true" max="1533" min="1532" outlineLevel="0" style="4" width="26.2851549739848"/>
    <col customWidth="true" max="1534" min="1534" outlineLevel="0" style="4" width="23.9999986466705"/>
    <col customWidth="true" max="1536" min="1535" outlineLevel="0" style="4" width="22.7109388097163"/>
    <col bestFit="true" customWidth="true" max="1782" min="1537" outlineLevel="0" style="4" width="9.14062530925693"/>
    <col customWidth="true" max="1783" min="1783" outlineLevel="0" style="4" width="10.7109374563868"/>
    <col customWidth="true" max="1784" min="1784" outlineLevel="0" style="4" width="57.9999976316735"/>
    <col customWidth="true" max="1785" min="1785" outlineLevel="0" style="4" width="35.8554677977794"/>
    <col customWidth="true" max="1787" min="1786" outlineLevel="0" style="4" width="26.7109367797221"/>
    <col customWidth="true" max="1789" min="1788" outlineLevel="0" style="4" width="26.2851549739848"/>
    <col customWidth="true" max="1790" min="1790" outlineLevel="0" style="4" width="23.9999986466705"/>
    <col customWidth="true" max="1792" min="1791" outlineLevel="0" style="4" width="22.7109388097163"/>
    <col bestFit="true" customWidth="true" max="2038" min="1793" outlineLevel="0" style="4" width="9.14062530925693"/>
    <col customWidth="true" max="2039" min="2039" outlineLevel="0" style="4" width="10.7109374563868"/>
    <col customWidth="true" max="2040" min="2040" outlineLevel="0" style="4" width="57.9999976316735"/>
    <col customWidth="true" max="2041" min="2041" outlineLevel="0" style="4" width="35.8554677977794"/>
    <col customWidth="true" max="2043" min="2042" outlineLevel="0" style="4" width="26.7109367797221"/>
    <col customWidth="true" max="2045" min="2044" outlineLevel="0" style="4" width="26.2851549739848"/>
    <col customWidth="true" max="2046" min="2046" outlineLevel="0" style="4" width="23.9999986466705"/>
    <col customWidth="true" max="2048" min="2047" outlineLevel="0" style="4" width="22.7109388097163"/>
    <col bestFit="true" customWidth="true" max="2294" min="2049" outlineLevel="0" style="4" width="9.14062530925693"/>
    <col customWidth="true" max="2295" min="2295" outlineLevel="0" style="4" width="10.7109374563868"/>
    <col customWidth="true" max="2296" min="2296" outlineLevel="0" style="4" width="57.9999976316735"/>
    <col customWidth="true" max="2297" min="2297" outlineLevel="0" style="4" width="35.8554677977794"/>
    <col customWidth="true" max="2299" min="2298" outlineLevel="0" style="4" width="26.7109367797221"/>
    <col customWidth="true" max="2301" min="2300" outlineLevel="0" style="4" width="26.2851549739848"/>
    <col customWidth="true" max="2302" min="2302" outlineLevel="0" style="4" width="23.9999986466705"/>
    <col customWidth="true" max="2304" min="2303" outlineLevel="0" style="4" width="22.7109388097163"/>
    <col bestFit="true" customWidth="true" max="2550" min="2305" outlineLevel="0" style="4" width="9.14062530925693"/>
    <col customWidth="true" max="2551" min="2551" outlineLevel="0" style="4" width="10.7109374563868"/>
    <col customWidth="true" max="2552" min="2552" outlineLevel="0" style="4" width="57.9999976316735"/>
    <col customWidth="true" max="2553" min="2553" outlineLevel="0" style="4" width="35.8554677977794"/>
    <col customWidth="true" max="2555" min="2554" outlineLevel="0" style="4" width="26.7109367797221"/>
    <col customWidth="true" max="2557" min="2556" outlineLevel="0" style="4" width="26.2851549739848"/>
    <col customWidth="true" max="2558" min="2558" outlineLevel="0" style="4" width="23.9999986466705"/>
    <col customWidth="true" max="2560" min="2559" outlineLevel="0" style="4" width="22.7109388097163"/>
    <col bestFit="true" customWidth="true" max="2806" min="2561" outlineLevel="0" style="4" width="9.14062530925693"/>
    <col customWidth="true" max="2807" min="2807" outlineLevel="0" style="4" width="10.7109374563868"/>
    <col customWidth="true" max="2808" min="2808" outlineLevel="0" style="4" width="57.9999976316735"/>
    <col customWidth="true" max="2809" min="2809" outlineLevel="0" style="4" width="35.8554677977794"/>
    <col customWidth="true" max="2811" min="2810" outlineLevel="0" style="4" width="26.7109367797221"/>
    <col customWidth="true" max="2813" min="2812" outlineLevel="0" style="4" width="26.2851549739848"/>
    <col customWidth="true" max="2814" min="2814" outlineLevel="0" style="4" width="23.9999986466705"/>
    <col customWidth="true" max="2816" min="2815" outlineLevel="0" style="4" width="22.7109388097163"/>
    <col bestFit="true" customWidth="true" max="3062" min="2817" outlineLevel="0" style="4" width="9.14062530925693"/>
    <col customWidth="true" max="3063" min="3063" outlineLevel="0" style="4" width="10.7109374563868"/>
    <col customWidth="true" max="3064" min="3064" outlineLevel="0" style="4" width="57.9999976316735"/>
    <col customWidth="true" max="3065" min="3065" outlineLevel="0" style="4" width="35.8554677977794"/>
    <col customWidth="true" max="3067" min="3066" outlineLevel="0" style="4" width="26.7109367797221"/>
    <col customWidth="true" max="3069" min="3068" outlineLevel="0" style="4" width="26.2851549739848"/>
    <col customWidth="true" max="3070" min="3070" outlineLevel="0" style="4" width="23.9999986466705"/>
    <col customWidth="true" max="3072" min="3071" outlineLevel="0" style="4" width="22.7109388097163"/>
    <col bestFit="true" customWidth="true" max="3318" min="3073" outlineLevel="0" style="4" width="9.14062530925693"/>
    <col customWidth="true" max="3319" min="3319" outlineLevel="0" style="4" width="10.7109374563868"/>
    <col customWidth="true" max="3320" min="3320" outlineLevel="0" style="4" width="57.9999976316735"/>
    <col customWidth="true" max="3321" min="3321" outlineLevel="0" style="4" width="35.8554677977794"/>
    <col customWidth="true" max="3323" min="3322" outlineLevel="0" style="4" width="26.7109367797221"/>
    <col customWidth="true" max="3325" min="3324" outlineLevel="0" style="4" width="26.2851549739848"/>
    <col customWidth="true" max="3326" min="3326" outlineLevel="0" style="4" width="23.9999986466705"/>
    <col customWidth="true" max="3328" min="3327" outlineLevel="0" style="4" width="22.7109388097163"/>
    <col bestFit="true" customWidth="true" max="3574" min="3329" outlineLevel="0" style="4" width="9.14062530925693"/>
    <col customWidth="true" max="3575" min="3575" outlineLevel="0" style="4" width="10.7109374563868"/>
    <col customWidth="true" max="3576" min="3576" outlineLevel="0" style="4" width="57.9999976316735"/>
    <col customWidth="true" max="3577" min="3577" outlineLevel="0" style="4" width="35.8554677977794"/>
    <col customWidth="true" max="3579" min="3578" outlineLevel="0" style="4" width="26.7109367797221"/>
    <col customWidth="true" max="3581" min="3580" outlineLevel="0" style="4" width="26.2851549739848"/>
    <col customWidth="true" max="3582" min="3582" outlineLevel="0" style="4" width="23.9999986466705"/>
    <col customWidth="true" max="3584" min="3583" outlineLevel="0" style="4" width="22.7109388097163"/>
    <col bestFit="true" customWidth="true" max="3830" min="3585" outlineLevel="0" style="4" width="9.14062530925693"/>
    <col customWidth="true" max="3831" min="3831" outlineLevel="0" style="4" width="10.7109374563868"/>
    <col customWidth="true" max="3832" min="3832" outlineLevel="0" style="4" width="57.9999976316735"/>
    <col customWidth="true" max="3833" min="3833" outlineLevel="0" style="4" width="35.8554677977794"/>
    <col customWidth="true" max="3835" min="3834" outlineLevel="0" style="4" width="26.7109367797221"/>
    <col customWidth="true" max="3837" min="3836" outlineLevel="0" style="4" width="26.2851549739848"/>
    <col customWidth="true" max="3838" min="3838" outlineLevel="0" style="4" width="23.9999986466705"/>
    <col customWidth="true" max="3840" min="3839" outlineLevel="0" style="4" width="22.7109388097163"/>
    <col bestFit="true" customWidth="true" max="4086" min="3841" outlineLevel="0" style="4" width="9.14062530925693"/>
    <col customWidth="true" max="4087" min="4087" outlineLevel="0" style="4" width="10.7109374563868"/>
    <col customWidth="true" max="4088" min="4088" outlineLevel="0" style="4" width="57.9999976316735"/>
    <col customWidth="true" max="4089" min="4089" outlineLevel="0" style="4" width="35.8554677977794"/>
    <col customWidth="true" max="4091" min="4090" outlineLevel="0" style="4" width="26.7109367797221"/>
    <col customWidth="true" max="4093" min="4092" outlineLevel="0" style="4" width="26.2851549739848"/>
    <col customWidth="true" max="4094" min="4094" outlineLevel="0" style="4" width="23.9999986466705"/>
    <col customWidth="true" max="4096" min="4095" outlineLevel="0" style="4" width="22.7109388097163"/>
    <col bestFit="true" customWidth="true" max="4342" min="4097" outlineLevel="0" style="4" width="9.14062530925693"/>
    <col customWidth="true" max="4343" min="4343" outlineLevel="0" style="4" width="10.7109374563868"/>
    <col customWidth="true" max="4344" min="4344" outlineLevel="0" style="4" width="57.9999976316735"/>
    <col customWidth="true" max="4345" min="4345" outlineLevel="0" style="4" width="35.8554677977794"/>
    <col customWidth="true" max="4347" min="4346" outlineLevel="0" style="4" width="26.7109367797221"/>
    <col customWidth="true" max="4349" min="4348" outlineLevel="0" style="4" width="26.2851549739848"/>
    <col customWidth="true" max="4350" min="4350" outlineLevel="0" style="4" width="23.9999986466705"/>
    <col customWidth="true" max="4352" min="4351" outlineLevel="0" style="4" width="22.7109388097163"/>
    <col bestFit="true" customWidth="true" max="4598" min="4353" outlineLevel="0" style="4" width="9.14062530925693"/>
    <col customWidth="true" max="4599" min="4599" outlineLevel="0" style="4" width="10.7109374563868"/>
    <col customWidth="true" max="4600" min="4600" outlineLevel="0" style="4" width="57.9999976316735"/>
    <col customWidth="true" max="4601" min="4601" outlineLevel="0" style="4" width="35.8554677977794"/>
    <col customWidth="true" max="4603" min="4602" outlineLevel="0" style="4" width="26.7109367797221"/>
    <col customWidth="true" max="4605" min="4604" outlineLevel="0" style="4" width="26.2851549739848"/>
    <col customWidth="true" max="4606" min="4606" outlineLevel="0" style="4" width="23.9999986466705"/>
    <col customWidth="true" max="4608" min="4607" outlineLevel="0" style="4" width="22.7109388097163"/>
    <col bestFit="true" customWidth="true" max="4854" min="4609" outlineLevel="0" style="4" width="9.14062530925693"/>
    <col customWidth="true" max="4855" min="4855" outlineLevel="0" style="4" width="10.7109374563868"/>
    <col customWidth="true" max="4856" min="4856" outlineLevel="0" style="4" width="57.9999976316735"/>
    <col customWidth="true" max="4857" min="4857" outlineLevel="0" style="4" width="35.8554677977794"/>
    <col customWidth="true" max="4859" min="4858" outlineLevel="0" style="4" width="26.7109367797221"/>
    <col customWidth="true" max="4861" min="4860" outlineLevel="0" style="4" width="26.2851549739848"/>
    <col customWidth="true" max="4862" min="4862" outlineLevel="0" style="4" width="23.9999986466705"/>
    <col customWidth="true" max="4864" min="4863" outlineLevel="0" style="4" width="22.7109388097163"/>
    <col bestFit="true" customWidth="true" max="5110" min="4865" outlineLevel="0" style="4" width="9.14062530925693"/>
    <col customWidth="true" max="5111" min="5111" outlineLevel="0" style="4" width="10.7109374563868"/>
    <col customWidth="true" max="5112" min="5112" outlineLevel="0" style="4" width="57.9999976316735"/>
    <col customWidth="true" max="5113" min="5113" outlineLevel="0" style="4" width="35.8554677977794"/>
    <col customWidth="true" max="5115" min="5114" outlineLevel="0" style="4" width="26.7109367797221"/>
    <col customWidth="true" max="5117" min="5116" outlineLevel="0" style="4" width="26.2851549739848"/>
    <col customWidth="true" max="5118" min="5118" outlineLevel="0" style="4" width="23.9999986466705"/>
    <col customWidth="true" max="5120" min="5119" outlineLevel="0" style="4" width="22.7109388097163"/>
    <col bestFit="true" customWidth="true" max="5366" min="5121" outlineLevel="0" style="4" width="9.14062530925693"/>
    <col customWidth="true" max="5367" min="5367" outlineLevel="0" style="4" width="10.7109374563868"/>
    <col customWidth="true" max="5368" min="5368" outlineLevel="0" style="4" width="57.9999976316735"/>
    <col customWidth="true" max="5369" min="5369" outlineLevel="0" style="4" width="35.8554677977794"/>
    <col customWidth="true" max="5371" min="5370" outlineLevel="0" style="4" width="26.7109367797221"/>
    <col customWidth="true" max="5373" min="5372" outlineLevel="0" style="4" width="26.2851549739848"/>
    <col customWidth="true" max="5374" min="5374" outlineLevel="0" style="4" width="23.9999986466705"/>
    <col customWidth="true" max="5376" min="5375" outlineLevel="0" style="4" width="22.7109388097163"/>
    <col bestFit="true" customWidth="true" max="5622" min="5377" outlineLevel="0" style="4" width="9.14062530925693"/>
    <col customWidth="true" max="5623" min="5623" outlineLevel="0" style="4" width="10.7109374563868"/>
    <col customWidth="true" max="5624" min="5624" outlineLevel="0" style="4" width="57.9999976316735"/>
    <col customWidth="true" max="5625" min="5625" outlineLevel="0" style="4" width="35.8554677977794"/>
    <col customWidth="true" max="5627" min="5626" outlineLevel="0" style="4" width="26.7109367797221"/>
    <col customWidth="true" max="5629" min="5628" outlineLevel="0" style="4" width="26.2851549739848"/>
    <col customWidth="true" max="5630" min="5630" outlineLevel="0" style="4" width="23.9999986466705"/>
    <col customWidth="true" max="5632" min="5631" outlineLevel="0" style="4" width="22.7109388097163"/>
    <col bestFit="true" customWidth="true" max="5878" min="5633" outlineLevel="0" style="4" width="9.14062530925693"/>
    <col customWidth="true" max="5879" min="5879" outlineLevel="0" style="4" width="10.7109374563868"/>
    <col customWidth="true" max="5880" min="5880" outlineLevel="0" style="4" width="57.9999976316735"/>
    <col customWidth="true" max="5881" min="5881" outlineLevel="0" style="4" width="35.8554677977794"/>
    <col customWidth="true" max="5883" min="5882" outlineLevel="0" style="4" width="26.7109367797221"/>
    <col customWidth="true" max="5885" min="5884" outlineLevel="0" style="4" width="26.2851549739848"/>
    <col customWidth="true" max="5886" min="5886" outlineLevel="0" style="4" width="23.9999986466705"/>
    <col customWidth="true" max="5888" min="5887" outlineLevel="0" style="4" width="22.7109388097163"/>
    <col bestFit="true" customWidth="true" max="6134" min="5889" outlineLevel="0" style="4" width="9.14062530925693"/>
    <col customWidth="true" max="6135" min="6135" outlineLevel="0" style="4" width="10.7109374563868"/>
    <col customWidth="true" max="6136" min="6136" outlineLevel="0" style="4" width="57.9999976316735"/>
    <col customWidth="true" max="6137" min="6137" outlineLevel="0" style="4" width="35.8554677977794"/>
    <col customWidth="true" max="6139" min="6138" outlineLevel="0" style="4" width="26.7109367797221"/>
    <col customWidth="true" max="6141" min="6140" outlineLevel="0" style="4" width="26.2851549739848"/>
    <col customWidth="true" max="6142" min="6142" outlineLevel="0" style="4" width="23.9999986466705"/>
    <col customWidth="true" max="6144" min="6143" outlineLevel="0" style="4" width="22.7109388097163"/>
    <col bestFit="true" customWidth="true" max="6390" min="6145" outlineLevel="0" style="4" width="9.14062530925693"/>
    <col customWidth="true" max="6391" min="6391" outlineLevel="0" style="4" width="10.7109374563868"/>
    <col customWidth="true" max="6392" min="6392" outlineLevel="0" style="4" width="57.9999976316735"/>
    <col customWidth="true" max="6393" min="6393" outlineLevel="0" style="4" width="35.8554677977794"/>
    <col customWidth="true" max="6395" min="6394" outlineLevel="0" style="4" width="26.7109367797221"/>
    <col customWidth="true" max="6397" min="6396" outlineLevel="0" style="4" width="26.2851549739848"/>
    <col customWidth="true" max="6398" min="6398" outlineLevel="0" style="4" width="23.9999986466705"/>
    <col customWidth="true" max="6400" min="6399" outlineLevel="0" style="4" width="22.7109388097163"/>
    <col bestFit="true" customWidth="true" max="6646" min="6401" outlineLevel="0" style="4" width="9.14062530925693"/>
    <col customWidth="true" max="6647" min="6647" outlineLevel="0" style="4" width="10.7109374563868"/>
    <col customWidth="true" max="6648" min="6648" outlineLevel="0" style="4" width="57.9999976316735"/>
    <col customWidth="true" max="6649" min="6649" outlineLevel="0" style="4" width="35.8554677977794"/>
    <col customWidth="true" max="6651" min="6650" outlineLevel="0" style="4" width="26.7109367797221"/>
    <col customWidth="true" max="6653" min="6652" outlineLevel="0" style="4" width="26.2851549739848"/>
    <col customWidth="true" max="6654" min="6654" outlineLevel="0" style="4" width="23.9999986466705"/>
    <col customWidth="true" max="6656" min="6655" outlineLevel="0" style="4" width="22.7109388097163"/>
    <col bestFit="true" customWidth="true" max="6902" min="6657" outlineLevel="0" style="4" width="9.14062530925693"/>
    <col customWidth="true" max="6903" min="6903" outlineLevel="0" style="4" width="10.7109374563868"/>
    <col customWidth="true" max="6904" min="6904" outlineLevel="0" style="4" width="57.9999976316735"/>
    <col customWidth="true" max="6905" min="6905" outlineLevel="0" style="4" width="35.8554677977794"/>
    <col customWidth="true" max="6907" min="6906" outlineLevel="0" style="4" width="26.7109367797221"/>
    <col customWidth="true" max="6909" min="6908" outlineLevel="0" style="4" width="26.2851549739848"/>
    <col customWidth="true" max="6910" min="6910" outlineLevel="0" style="4" width="23.9999986466705"/>
    <col customWidth="true" max="6912" min="6911" outlineLevel="0" style="4" width="22.7109388097163"/>
    <col bestFit="true" customWidth="true" max="7158" min="6913" outlineLevel="0" style="4" width="9.14062530925693"/>
    <col customWidth="true" max="7159" min="7159" outlineLevel="0" style="4" width="10.7109374563868"/>
    <col customWidth="true" max="7160" min="7160" outlineLevel="0" style="4" width="57.9999976316735"/>
    <col customWidth="true" max="7161" min="7161" outlineLevel="0" style="4" width="35.8554677977794"/>
    <col customWidth="true" max="7163" min="7162" outlineLevel="0" style="4" width="26.7109367797221"/>
    <col customWidth="true" max="7165" min="7164" outlineLevel="0" style="4" width="26.2851549739848"/>
    <col customWidth="true" max="7166" min="7166" outlineLevel="0" style="4" width="23.9999986466705"/>
    <col customWidth="true" max="7168" min="7167" outlineLevel="0" style="4" width="22.7109388097163"/>
    <col bestFit="true" customWidth="true" max="7414" min="7169" outlineLevel="0" style="4" width="9.14062530925693"/>
    <col customWidth="true" max="7415" min="7415" outlineLevel="0" style="4" width="10.7109374563868"/>
    <col customWidth="true" max="7416" min="7416" outlineLevel="0" style="4" width="57.9999976316735"/>
    <col customWidth="true" max="7417" min="7417" outlineLevel="0" style="4" width="35.8554677977794"/>
    <col customWidth="true" max="7419" min="7418" outlineLevel="0" style="4" width="26.7109367797221"/>
    <col customWidth="true" max="7421" min="7420" outlineLevel="0" style="4" width="26.2851549739848"/>
    <col customWidth="true" max="7422" min="7422" outlineLevel="0" style="4" width="23.9999986466705"/>
    <col customWidth="true" max="7424" min="7423" outlineLevel="0" style="4" width="22.7109388097163"/>
    <col bestFit="true" customWidth="true" max="7670" min="7425" outlineLevel="0" style="4" width="9.14062530925693"/>
    <col customWidth="true" max="7671" min="7671" outlineLevel="0" style="4" width="10.7109374563868"/>
    <col customWidth="true" max="7672" min="7672" outlineLevel="0" style="4" width="57.9999976316735"/>
    <col customWidth="true" max="7673" min="7673" outlineLevel="0" style="4" width="35.8554677977794"/>
    <col customWidth="true" max="7675" min="7674" outlineLevel="0" style="4" width="26.7109367797221"/>
    <col customWidth="true" max="7677" min="7676" outlineLevel="0" style="4" width="26.2851549739848"/>
    <col customWidth="true" max="7678" min="7678" outlineLevel="0" style="4" width="23.9999986466705"/>
    <col customWidth="true" max="7680" min="7679" outlineLevel="0" style="4" width="22.7109388097163"/>
    <col bestFit="true" customWidth="true" max="7926" min="7681" outlineLevel="0" style="4" width="9.14062530925693"/>
    <col customWidth="true" max="7927" min="7927" outlineLevel="0" style="4" width="10.7109374563868"/>
    <col customWidth="true" max="7928" min="7928" outlineLevel="0" style="4" width="57.9999976316735"/>
    <col customWidth="true" max="7929" min="7929" outlineLevel="0" style="4" width="35.8554677977794"/>
    <col customWidth="true" max="7931" min="7930" outlineLevel="0" style="4" width="26.7109367797221"/>
    <col customWidth="true" max="7933" min="7932" outlineLevel="0" style="4" width="26.2851549739848"/>
    <col customWidth="true" max="7934" min="7934" outlineLevel="0" style="4" width="23.9999986466705"/>
    <col customWidth="true" max="7936" min="7935" outlineLevel="0" style="4" width="22.7109388097163"/>
    <col bestFit="true" customWidth="true" max="8182" min="7937" outlineLevel="0" style="4" width="9.14062530925693"/>
    <col customWidth="true" max="8183" min="8183" outlineLevel="0" style="4" width="10.7109374563868"/>
    <col customWidth="true" max="8184" min="8184" outlineLevel="0" style="4" width="57.9999976316735"/>
    <col customWidth="true" max="8185" min="8185" outlineLevel="0" style="4" width="35.8554677977794"/>
    <col customWidth="true" max="8187" min="8186" outlineLevel="0" style="4" width="26.7109367797221"/>
    <col customWidth="true" max="8189" min="8188" outlineLevel="0" style="4" width="26.2851549739848"/>
    <col customWidth="true" max="8190" min="8190" outlineLevel="0" style="4" width="23.9999986466705"/>
    <col customWidth="true" max="8192" min="8191" outlineLevel="0" style="4" width="22.7109388097163"/>
    <col bestFit="true" customWidth="true" max="8438" min="8193" outlineLevel="0" style="4" width="9.14062530925693"/>
    <col customWidth="true" max="8439" min="8439" outlineLevel="0" style="4" width="10.7109374563868"/>
    <col customWidth="true" max="8440" min="8440" outlineLevel="0" style="4" width="57.9999976316735"/>
    <col customWidth="true" max="8441" min="8441" outlineLevel="0" style="4" width="35.8554677977794"/>
    <col customWidth="true" max="8443" min="8442" outlineLevel="0" style="4" width="26.7109367797221"/>
    <col customWidth="true" max="8445" min="8444" outlineLevel="0" style="4" width="26.2851549739848"/>
    <col customWidth="true" max="8446" min="8446" outlineLevel="0" style="4" width="23.9999986466705"/>
    <col customWidth="true" max="8448" min="8447" outlineLevel="0" style="4" width="22.7109388097163"/>
    <col bestFit="true" customWidth="true" max="8694" min="8449" outlineLevel="0" style="4" width="9.14062530925693"/>
    <col customWidth="true" max="8695" min="8695" outlineLevel="0" style="4" width="10.7109374563868"/>
    <col customWidth="true" max="8696" min="8696" outlineLevel="0" style="4" width="57.9999976316735"/>
    <col customWidth="true" max="8697" min="8697" outlineLevel="0" style="4" width="35.8554677977794"/>
    <col customWidth="true" max="8699" min="8698" outlineLevel="0" style="4" width="26.7109367797221"/>
    <col customWidth="true" max="8701" min="8700" outlineLevel="0" style="4" width="26.2851549739848"/>
    <col customWidth="true" max="8702" min="8702" outlineLevel="0" style="4" width="23.9999986466705"/>
    <col customWidth="true" max="8704" min="8703" outlineLevel="0" style="4" width="22.7109388097163"/>
    <col bestFit="true" customWidth="true" max="8950" min="8705" outlineLevel="0" style="4" width="9.14062530925693"/>
    <col customWidth="true" max="8951" min="8951" outlineLevel="0" style="4" width="10.7109374563868"/>
    <col customWidth="true" max="8952" min="8952" outlineLevel="0" style="4" width="57.9999976316735"/>
    <col customWidth="true" max="8953" min="8953" outlineLevel="0" style="4" width="35.8554677977794"/>
    <col customWidth="true" max="8955" min="8954" outlineLevel="0" style="4" width="26.7109367797221"/>
    <col customWidth="true" max="8957" min="8956" outlineLevel="0" style="4" width="26.2851549739848"/>
    <col customWidth="true" max="8958" min="8958" outlineLevel="0" style="4" width="23.9999986466705"/>
    <col customWidth="true" max="8960" min="8959" outlineLevel="0" style="4" width="22.7109388097163"/>
    <col bestFit="true" customWidth="true" max="9206" min="8961" outlineLevel="0" style="4" width="9.14062530925693"/>
    <col customWidth="true" max="9207" min="9207" outlineLevel="0" style="4" width="10.7109374563868"/>
    <col customWidth="true" max="9208" min="9208" outlineLevel="0" style="4" width="57.9999976316735"/>
    <col customWidth="true" max="9209" min="9209" outlineLevel="0" style="4" width="35.8554677977794"/>
    <col customWidth="true" max="9211" min="9210" outlineLevel="0" style="4" width="26.7109367797221"/>
    <col customWidth="true" max="9213" min="9212" outlineLevel="0" style="4" width="26.2851549739848"/>
    <col customWidth="true" max="9214" min="9214" outlineLevel="0" style="4" width="23.9999986466705"/>
    <col customWidth="true" max="9216" min="9215" outlineLevel="0" style="4" width="22.7109388097163"/>
    <col bestFit="true" customWidth="true" max="9462" min="9217" outlineLevel="0" style="4" width="9.14062530925693"/>
    <col customWidth="true" max="9463" min="9463" outlineLevel="0" style="4" width="10.7109374563868"/>
    <col customWidth="true" max="9464" min="9464" outlineLevel="0" style="4" width="57.9999976316735"/>
    <col customWidth="true" max="9465" min="9465" outlineLevel="0" style="4" width="35.8554677977794"/>
    <col customWidth="true" max="9467" min="9466" outlineLevel="0" style="4" width="26.7109367797221"/>
    <col customWidth="true" max="9469" min="9468" outlineLevel="0" style="4" width="26.2851549739848"/>
    <col customWidth="true" max="9470" min="9470" outlineLevel="0" style="4" width="23.9999986466705"/>
    <col customWidth="true" max="9472" min="9471" outlineLevel="0" style="4" width="22.7109388097163"/>
    <col bestFit="true" customWidth="true" max="9718" min="9473" outlineLevel="0" style="4" width="9.14062530925693"/>
    <col customWidth="true" max="9719" min="9719" outlineLevel="0" style="4" width="10.7109374563868"/>
    <col customWidth="true" max="9720" min="9720" outlineLevel="0" style="4" width="57.9999976316735"/>
    <col customWidth="true" max="9721" min="9721" outlineLevel="0" style="4" width="35.8554677977794"/>
    <col customWidth="true" max="9723" min="9722" outlineLevel="0" style="4" width="26.7109367797221"/>
    <col customWidth="true" max="9725" min="9724" outlineLevel="0" style="4" width="26.2851549739848"/>
    <col customWidth="true" max="9726" min="9726" outlineLevel="0" style="4" width="23.9999986466705"/>
    <col customWidth="true" max="9728" min="9727" outlineLevel="0" style="4" width="22.7109388097163"/>
    <col bestFit="true" customWidth="true" max="9974" min="9729" outlineLevel="0" style="4" width="9.14062530925693"/>
    <col customWidth="true" max="9975" min="9975" outlineLevel="0" style="4" width="10.7109374563868"/>
    <col customWidth="true" max="9976" min="9976" outlineLevel="0" style="4" width="57.9999976316735"/>
    <col customWidth="true" max="9977" min="9977" outlineLevel="0" style="4" width="35.8554677977794"/>
    <col customWidth="true" max="9979" min="9978" outlineLevel="0" style="4" width="26.7109367797221"/>
    <col customWidth="true" max="9981" min="9980" outlineLevel="0" style="4" width="26.2851549739848"/>
    <col customWidth="true" max="9982" min="9982" outlineLevel="0" style="4" width="23.9999986466705"/>
    <col customWidth="true" max="9984" min="9983" outlineLevel="0" style="4" width="22.7109388097163"/>
    <col bestFit="true" customWidth="true" max="10230" min="9985" outlineLevel="0" style="4" width="9.14062530925693"/>
    <col customWidth="true" max="10231" min="10231" outlineLevel="0" style="4" width="10.7109374563868"/>
    <col customWidth="true" max="10232" min="10232" outlineLevel="0" style="4" width="57.9999976316735"/>
    <col customWidth="true" max="10233" min="10233" outlineLevel="0" style="4" width="35.8554677977794"/>
    <col customWidth="true" max="10235" min="10234" outlineLevel="0" style="4" width="26.7109367797221"/>
    <col customWidth="true" max="10237" min="10236" outlineLevel="0" style="4" width="26.2851549739848"/>
    <col customWidth="true" max="10238" min="10238" outlineLevel="0" style="4" width="23.9999986466705"/>
    <col customWidth="true" max="10240" min="10239" outlineLevel="0" style="4" width="22.7109388097163"/>
    <col bestFit="true" customWidth="true" max="10486" min="10241" outlineLevel="0" style="4" width="9.14062530925693"/>
    <col customWidth="true" max="10487" min="10487" outlineLevel="0" style="4" width="10.7109374563868"/>
    <col customWidth="true" max="10488" min="10488" outlineLevel="0" style="4" width="57.9999976316735"/>
    <col customWidth="true" max="10489" min="10489" outlineLevel="0" style="4" width="35.8554677977794"/>
    <col customWidth="true" max="10491" min="10490" outlineLevel="0" style="4" width="26.7109367797221"/>
    <col customWidth="true" max="10493" min="10492" outlineLevel="0" style="4" width="26.2851549739848"/>
    <col customWidth="true" max="10494" min="10494" outlineLevel="0" style="4" width="23.9999986466705"/>
    <col customWidth="true" max="10496" min="10495" outlineLevel="0" style="4" width="22.7109388097163"/>
    <col bestFit="true" customWidth="true" max="10742" min="10497" outlineLevel="0" style="4" width="9.14062530925693"/>
    <col customWidth="true" max="10743" min="10743" outlineLevel="0" style="4" width="10.7109374563868"/>
    <col customWidth="true" max="10744" min="10744" outlineLevel="0" style="4" width="57.9999976316735"/>
    <col customWidth="true" max="10745" min="10745" outlineLevel="0" style="4" width="35.8554677977794"/>
    <col customWidth="true" max="10747" min="10746" outlineLevel="0" style="4" width="26.7109367797221"/>
    <col customWidth="true" max="10749" min="10748" outlineLevel="0" style="4" width="26.2851549739848"/>
    <col customWidth="true" max="10750" min="10750" outlineLevel="0" style="4" width="23.9999986466705"/>
    <col customWidth="true" max="10752" min="10751" outlineLevel="0" style="4" width="22.7109388097163"/>
    <col bestFit="true" customWidth="true" max="10998" min="10753" outlineLevel="0" style="4" width="9.14062530925693"/>
    <col customWidth="true" max="10999" min="10999" outlineLevel="0" style="4" width="10.7109374563868"/>
    <col customWidth="true" max="11000" min="11000" outlineLevel="0" style="4" width="57.9999976316735"/>
    <col customWidth="true" max="11001" min="11001" outlineLevel="0" style="4" width="35.8554677977794"/>
    <col customWidth="true" max="11003" min="11002" outlineLevel="0" style="4" width="26.7109367797221"/>
    <col customWidth="true" max="11005" min="11004" outlineLevel="0" style="4" width="26.2851549739848"/>
    <col customWidth="true" max="11006" min="11006" outlineLevel="0" style="4" width="23.9999986466705"/>
    <col customWidth="true" max="11008" min="11007" outlineLevel="0" style="4" width="22.7109388097163"/>
    <col bestFit="true" customWidth="true" max="11254" min="11009" outlineLevel="0" style="4" width="9.14062530925693"/>
    <col customWidth="true" max="11255" min="11255" outlineLevel="0" style="4" width="10.7109374563868"/>
    <col customWidth="true" max="11256" min="11256" outlineLevel="0" style="4" width="57.9999976316735"/>
    <col customWidth="true" max="11257" min="11257" outlineLevel="0" style="4" width="35.8554677977794"/>
    <col customWidth="true" max="11259" min="11258" outlineLevel="0" style="4" width="26.7109367797221"/>
    <col customWidth="true" max="11261" min="11260" outlineLevel="0" style="4" width="26.2851549739848"/>
    <col customWidth="true" max="11262" min="11262" outlineLevel="0" style="4" width="23.9999986466705"/>
    <col customWidth="true" max="11264" min="11263" outlineLevel="0" style="4" width="22.7109388097163"/>
    <col bestFit="true" customWidth="true" max="11510" min="11265" outlineLevel="0" style="4" width="9.14062530925693"/>
    <col customWidth="true" max="11511" min="11511" outlineLevel="0" style="4" width="10.7109374563868"/>
    <col customWidth="true" max="11512" min="11512" outlineLevel="0" style="4" width="57.9999976316735"/>
    <col customWidth="true" max="11513" min="11513" outlineLevel="0" style="4" width="35.8554677977794"/>
    <col customWidth="true" max="11515" min="11514" outlineLevel="0" style="4" width="26.7109367797221"/>
    <col customWidth="true" max="11517" min="11516" outlineLevel="0" style="4" width="26.2851549739848"/>
    <col customWidth="true" max="11518" min="11518" outlineLevel="0" style="4" width="23.9999986466705"/>
    <col customWidth="true" max="11520" min="11519" outlineLevel="0" style="4" width="22.7109388097163"/>
    <col bestFit="true" customWidth="true" max="11766" min="11521" outlineLevel="0" style="4" width="9.14062530925693"/>
    <col customWidth="true" max="11767" min="11767" outlineLevel="0" style="4" width="10.7109374563868"/>
    <col customWidth="true" max="11768" min="11768" outlineLevel="0" style="4" width="57.9999976316735"/>
    <col customWidth="true" max="11769" min="11769" outlineLevel="0" style="4" width="35.8554677977794"/>
    <col customWidth="true" max="11771" min="11770" outlineLevel="0" style="4" width="26.7109367797221"/>
    <col customWidth="true" max="11773" min="11772" outlineLevel="0" style="4" width="26.2851549739848"/>
    <col customWidth="true" max="11774" min="11774" outlineLevel="0" style="4" width="23.9999986466705"/>
    <col customWidth="true" max="11776" min="11775" outlineLevel="0" style="4" width="22.7109388097163"/>
    <col bestFit="true" customWidth="true" max="12022" min="11777" outlineLevel="0" style="4" width="9.14062530925693"/>
    <col customWidth="true" max="12023" min="12023" outlineLevel="0" style="4" width="10.7109374563868"/>
    <col customWidth="true" max="12024" min="12024" outlineLevel="0" style="4" width="57.9999976316735"/>
    <col customWidth="true" max="12025" min="12025" outlineLevel="0" style="4" width="35.8554677977794"/>
    <col customWidth="true" max="12027" min="12026" outlineLevel="0" style="4" width="26.7109367797221"/>
    <col customWidth="true" max="12029" min="12028" outlineLevel="0" style="4" width="26.2851549739848"/>
    <col customWidth="true" max="12030" min="12030" outlineLevel="0" style="4" width="23.9999986466705"/>
    <col customWidth="true" max="12032" min="12031" outlineLevel="0" style="4" width="22.7109388097163"/>
    <col bestFit="true" customWidth="true" max="12278" min="12033" outlineLevel="0" style="4" width="9.14062530925693"/>
    <col customWidth="true" max="12279" min="12279" outlineLevel="0" style="4" width="10.7109374563868"/>
    <col customWidth="true" max="12280" min="12280" outlineLevel="0" style="4" width="57.9999976316735"/>
    <col customWidth="true" max="12281" min="12281" outlineLevel="0" style="4" width="35.8554677977794"/>
    <col customWidth="true" max="12283" min="12282" outlineLevel="0" style="4" width="26.7109367797221"/>
    <col customWidth="true" max="12285" min="12284" outlineLevel="0" style="4" width="26.2851549739848"/>
    <col customWidth="true" max="12286" min="12286" outlineLevel="0" style="4" width="23.9999986466705"/>
    <col customWidth="true" max="12288" min="12287" outlineLevel="0" style="4" width="22.7109388097163"/>
    <col bestFit="true" customWidth="true" max="12534" min="12289" outlineLevel="0" style="4" width="9.14062530925693"/>
    <col customWidth="true" max="12535" min="12535" outlineLevel="0" style="4" width="10.7109374563868"/>
    <col customWidth="true" max="12536" min="12536" outlineLevel="0" style="4" width="57.9999976316735"/>
    <col customWidth="true" max="12537" min="12537" outlineLevel="0" style="4" width="35.8554677977794"/>
    <col customWidth="true" max="12539" min="12538" outlineLevel="0" style="4" width="26.7109367797221"/>
    <col customWidth="true" max="12541" min="12540" outlineLevel="0" style="4" width="26.2851549739848"/>
    <col customWidth="true" max="12542" min="12542" outlineLevel="0" style="4" width="23.9999986466705"/>
    <col customWidth="true" max="12544" min="12543" outlineLevel="0" style="4" width="22.7109388097163"/>
    <col bestFit="true" customWidth="true" max="12790" min="12545" outlineLevel="0" style="4" width="9.14062530925693"/>
    <col customWidth="true" max="12791" min="12791" outlineLevel="0" style="4" width="10.7109374563868"/>
    <col customWidth="true" max="12792" min="12792" outlineLevel="0" style="4" width="57.9999976316735"/>
    <col customWidth="true" max="12793" min="12793" outlineLevel="0" style="4" width="35.8554677977794"/>
    <col customWidth="true" max="12795" min="12794" outlineLevel="0" style="4" width="26.7109367797221"/>
    <col customWidth="true" max="12797" min="12796" outlineLevel="0" style="4" width="26.2851549739848"/>
    <col customWidth="true" max="12798" min="12798" outlineLevel="0" style="4" width="23.9999986466705"/>
    <col customWidth="true" max="12800" min="12799" outlineLevel="0" style="4" width="22.7109388097163"/>
    <col bestFit="true" customWidth="true" max="13046" min="12801" outlineLevel="0" style="4" width="9.14062530925693"/>
    <col customWidth="true" max="13047" min="13047" outlineLevel="0" style="4" width="10.7109374563868"/>
    <col customWidth="true" max="13048" min="13048" outlineLevel="0" style="4" width="57.9999976316735"/>
    <col customWidth="true" max="13049" min="13049" outlineLevel="0" style="4" width="35.8554677977794"/>
    <col customWidth="true" max="13051" min="13050" outlineLevel="0" style="4" width="26.7109367797221"/>
    <col customWidth="true" max="13053" min="13052" outlineLevel="0" style="4" width="26.2851549739848"/>
    <col customWidth="true" max="13054" min="13054" outlineLevel="0" style="4" width="23.9999986466705"/>
    <col customWidth="true" max="13056" min="13055" outlineLevel="0" style="4" width="22.7109388097163"/>
    <col bestFit="true" customWidth="true" max="13302" min="13057" outlineLevel="0" style="4" width="9.14062530925693"/>
    <col customWidth="true" max="13303" min="13303" outlineLevel="0" style="4" width="10.7109374563868"/>
    <col customWidth="true" max="13304" min="13304" outlineLevel="0" style="4" width="57.9999976316735"/>
    <col customWidth="true" max="13305" min="13305" outlineLevel="0" style="4" width="35.8554677977794"/>
    <col customWidth="true" max="13307" min="13306" outlineLevel="0" style="4" width="26.7109367797221"/>
    <col customWidth="true" max="13309" min="13308" outlineLevel="0" style="4" width="26.2851549739848"/>
    <col customWidth="true" max="13310" min="13310" outlineLevel="0" style="4" width="23.9999986466705"/>
    <col customWidth="true" max="13312" min="13311" outlineLevel="0" style="4" width="22.7109388097163"/>
    <col bestFit="true" customWidth="true" max="13558" min="13313" outlineLevel="0" style="4" width="9.14062530925693"/>
    <col customWidth="true" max="13559" min="13559" outlineLevel="0" style="4" width="10.7109374563868"/>
    <col customWidth="true" max="13560" min="13560" outlineLevel="0" style="4" width="57.9999976316735"/>
    <col customWidth="true" max="13561" min="13561" outlineLevel="0" style="4" width="35.8554677977794"/>
    <col customWidth="true" max="13563" min="13562" outlineLevel="0" style="4" width="26.7109367797221"/>
    <col customWidth="true" max="13565" min="13564" outlineLevel="0" style="4" width="26.2851549739848"/>
    <col customWidth="true" max="13566" min="13566" outlineLevel="0" style="4" width="23.9999986466705"/>
    <col customWidth="true" max="13568" min="13567" outlineLevel="0" style="4" width="22.7109388097163"/>
    <col bestFit="true" customWidth="true" max="13814" min="13569" outlineLevel="0" style="4" width="9.14062530925693"/>
    <col customWidth="true" max="13815" min="13815" outlineLevel="0" style="4" width="10.7109374563868"/>
    <col customWidth="true" max="13816" min="13816" outlineLevel="0" style="4" width="57.9999976316735"/>
    <col customWidth="true" max="13817" min="13817" outlineLevel="0" style="4" width="35.8554677977794"/>
    <col customWidth="true" max="13819" min="13818" outlineLevel="0" style="4" width="26.7109367797221"/>
    <col customWidth="true" max="13821" min="13820" outlineLevel="0" style="4" width="26.2851549739848"/>
    <col customWidth="true" max="13822" min="13822" outlineLevel="0" style="4" width="23.9999986466705"/>
    <col customWidth="true" max="13824" min="13823" outlineLevel="0" style="4" width="22.7109388097163"/>
    <col bestFit="true" customWidth="true" max="14070" min="13825" outlineLevel="0" style="4" width="9.14062530925693"/>
    <col customWidth="true" max="14071" min="14071" outlineLevel="0" style="4" width="10.7109374563868"/>
    <col customWidth="true" max="14072" min="14072" outlineLevel="0" style="4" width="57.9999976316735"/>
    <col customWidth="true" max="14073" min="14073" outlineLevel="0" style="4" width="35.8554677977794"/>
    <col customWidth="true" max="14075" min="14074" outlineLevel="0" style="4" width="26.7109367797221"/>
    <col customWidth="true" max="14077" min="14076" outlineLevel="0" style="4" width="26.2851549739848"/>
    <col customWidth="true" max="14078" min="14078" outlineLevel="0" style="4" width="23.9999986466705"/>
    <col customWidth="true" max="14080" min="14079" outlineLevel="0" style="4" width="22.7109388097163"/>
    <col bestFit="true" customWidth="true" max="14326" min="14081" outlineLevel="0" style="4" width="9.14062530925693"/>
    <col customWidth="true" max="14327" min="14327" outlineLevel="0" style="4" width="10.7109374563868"/>
    <col customWidth="true" max="14328" min="14328" outlineLevel="0" style="4" width="57.9999976316735"/>
    <col customWidth="true" max="14329" min="14329" outlineLevel="0" style="4" width="35.8554677977794"/>
    <col customWidth="true" max="14331" min="14330" outlineLevel="0" style="4" width="26.7109367797221"/>
    <col customWidth="true" max="14333" min="14332" outlineLevel="0" style="4" width="26.2851549739848"/>
    <col customWidth="true" max="14334" min="14334" outlineLevel="0" style="4" width="23.9999986466705"/>
    <col customWidth="true" max="14336" min="14335" outlineLevel="0" style="4" width="22.7109388097163"/>
    <col bestFit="true" customWidth="true" max="14582" min="14337" outlineLevel="0" style="4" width="9.14062530925693"/>
    <col customWidth="true" max="14583" min="14583" outlineLevel="0" style="4" width="10.7109374563868"/>
    <col customWidth="true" max="14584" min="14584" outlineLevel="0" style="4" width="57.9999976316735"/>
    <col customWidth="true" max="14585" min="14585" outlineLevel="0" style="4" width="35.8554677977794"/>
    <col customWidth="true" max="14587" min="14586" outlineLevel="0" style="4" width="26.7109367797221"/>
    <col customWidth="true" max="14589" min="14588" outlineLevel="0" style="4" width="26.2851549739848"/>
    <col customWidth="true" max="14590" min="14590" outlineLevel="0" style="4" width="23.9999986466705"/>
    <col customWidth="true" max="14592" min="14591" outlineLevel="0" style="4" width="22.7109388097163"/>
    <col bestFit="true" customWidth="true" max="14838" min="14593" outlineLevel="0" style="4" width="9.14062530925693"/>
    <col customWidth="true" max="14839" min="14839" outlineLevel="0" style="4" width="10.7109374563868"/>
    <col customWidth="true" max="14840" min="14840" outlineLevel="0" style="4" width="57.9999976316735"/>
    <col customWidth="true" max="14841" min="14841" outlineLevel="0" style="4" width="35.8554677977794"/>
    <col customWidth="true" max="14843" min="14842" outlineLevel="0" style="4" width="26.7109367797221"/>
    <col customWidth="true" max="14845" min="14844" outlineLevel="0" style="4" width="26.2851549739848"/>
    <col customWidth="true" max="14846" min="14846" outlineLevel="0" style="4" width="23.9999986466705"/>
    <col customWidth="true" max="14848" min="14847" outlineLevel="0" style="4" width="22.7109388097163"/>
    <col bestFit="true" customWidth="true" max="15094" min="14849" outlineLevel="0" style="4" width="9.14062530925693"/>
    <col customWidth="true" max="15095" min="15095" outlineLevel="0" style="4" width="10.7109374563868"/>
    <col customWidth="true" max="15096" min="15096" outlineLevel="0" style="4" width="57.9999976316735"/>
    <col customWidth="true" max="15097" min="15097" outlineLevel="0" style="4" width="35.8554677977794"/>
    <col customWidth="true" max="15099" min="15098" outlineLevel="0" style="4" width="26.7109367797221"/>
    <col customWidth="true" max="15101" min="15100" outlineLevel="0" style="4" width="26.2851549739848"/>
    <col customWidth="true" max="15102" min="15102" outlineLevel="0" style="4" width="23.9999986466705"/>
    <col customWidth="true" max="15104" min="15103" outlineLevel="0" style="4" width="22.7109388097163"/>
    <col bestFit="true" customWidth="true" max="15350" min="15105" outlineLevel="0" style="4" width="9.14062530925693"/>
    <col customWidth="true" max="15351" min="15351" outlineLevel="0" style="4" width="10.7109374563868"/>
    <col customWidth="true" max="15352" min="15352" outlineLevel="0" style="4" width="57.9999976316735"/>
    <col customWidth="true" max="15353" min="15353" outlineLevel="0" style="4" width="35.8554677977794"/>
    <col customWidth="true" max="15355" min="15354" outlineLevel="0" style="4" width="26.7109367797221"/>
    <col customWidth="true" max="15357" min="15356" outlineLevel="0" style="4" width="26.2851549739848"/>
    <col customWidth="true" max="15358" min="15358" outlineLevel="0" style="4" width="23.9999986466705"/>
    <col customWidth="true" max="15360" min="15359" outlineLevel="0" style="4" width="22.7109388097163"/>
    <col bestFit="true" customWidth="true" max="15606" min="15361" outlineLevel="0" style="4" width="9.14062530925693"/>
    <col customWidth="true" max="15607" min="15607" outlineLevel="0" style="4" width="10.7109374563868"/>
    <col customWidth="true" max="15608" min="15608" outlineLevel="0" style="4" width="57.9999976316735"/>
    <col customWidth="true" max="15609" min="15609" outlineLevel="0" style="4" width="35.8554677977794"/>
    <col customWidth="true" max="15611" min="15610" outlineLevel="0" style="4" width="26.7109367797221"/>
    <col customWidth="true" max="15613" min="15612" outlineLevel="0" style="4" width="26.2851549739848"/>
    <col customWidth="true" max="15614" min="15614" outlineLevel="0" style="4" width="23.9999986466705"/>
    <col customWidth="true" max="15616" min="15615" outlineLevel="0" style="4" width="22.7109388097163"/>
    <col bestFit="true" customWidth="true" max="15862" min="15617" outlineLevel="0" style="4" width="9.14062530925693"/>
    <col customWidth="true" max="15863" min="15863" outlineLevel="0" style="4" width="10.7109374563868"/>
    <col customWidth="true" max="15864" min="15864" outlineLevel="0" style="4" width="57.9999976316735"/>
    <col customWidth="true" max="15865" min="15865" outlineLevel="0" style="4" width="35.8554677977794"/>
    <col customWidth="true" max="15867" min="15866" outlineLevel="0" style="4" width="26.7109367797221"/>
    <col customWidth="true" max="15869" min="15868" outlineLevel="0" style="4" width="26.2851549739848"/>
    <col customWidth="true" max="15870" min="15870" outlineLevel="0" style="4" width="23.9999986466705"/>
    <col customWidth="true" max="15872" min="15871" outlineLevel="0" style="4" width="22.7109388097163"/>
    <col bestFit="true" customWidth="true" max="16118" min="15873" outlineLevel="0" style="4" width="9.14062530925693"/>
    <col customWidth="true" max="16119" min="16119" outlineLevel="0" style="4" width="10.7109374563868"/>
    <col customWidth="true" max="16120" min="16120" outlineLevel="0" style="4" width="57.9999976316735"/>
    <col customWidth="true" max="16121" min="16121" outlineLevel="0" style="4" width="35.8554677977794"/>
    <col customWidth="true" max="16123" min="16122" outlineLevel="0" style="4" width="26.7109367797221"/>
    <col customWidth="true" max="16125" min="16124" outlineLevel="0" style="4" width="26.2851549739848"/>
    <col customWidth="true" max="16126" min="16126" outlineLevel="0" style="4" width="23.9999986466705"/>
    <col customWidth="true" max="16128" min="16127" outlineLevel="0" style="4" width="22.7109388097163"/>
    <col bestFit="true" customWidth="true" max="16384" min="16129" outlineLevel="0" style="4" width="9.14062530925693"/>
  </cols>
  <sheetData>
    <row ht="20.25" outlineLevel="0" r="1">
      <c r="A1" s="5" t="s">
        <v>50</v>
      </c>
      <c r="B1" s="5" t="s"/>
      <c r="C1" s="5" t="s"/>
      <c r="D1" s="5" t="s"/>
      <c r="E1" s="5" t="s"/>
      <c r="F1" s="5" t="s"/>
      <c r="G1" s="5" t="s"/>
      <c r="H1" s="5" t="s"/>
      <c r="I1" s="5" t="s"/>
    </row>
    <row ht="20.25" outlineLevel="0" r="2">
      <c r="A2" s="6" t="s">
        <v>51</v>
      </c>
      <c r="B2" s="6" t="s"/>
      <c r="C2" s="6" t="s"/>
      <c r="D2" s="6" t="s"/>
      <c r="E2" s="6" t="s"/>
      <c r="F2" s="6" t="s"/>
      <c r="G2" s="6" t="s"/>
      <c r="H2" s="6" t="s"/>
      <c r="I2" s="6" t="s"/>
      <c r="J2" s="29" t="n"/>
      <c r="K2" s="29" t="n"/>
    </row>
    <row ht="20.25" outlineLevel="0" r="3">
      <c r="A3" s="6" t="s">
        <v>3</v>
      </c>
      <c r="B3" s="6" t="s"/>
      <c r="C3" s="6" t="s"/>
      <c r="D3" s="6" t="s"/>
      <c r="E3" s="6" t="s"/>
      <c r="F3" s="6" t="s"/>
      <c r="G3" s="6" t="s"/>
      <c r="H3" s="6" t="s"/>
      <c r="I3" s="6" t="s"/>
    </row>
    <row customFormat="true" ht="18.75" outlineLevel="0" r="4" s="7">
      <c r="A4" s="8" t="n"/>
      <c r="B4" s="8" t="s"/>
      <c r="C4" s="8" t="s"/>
      <c r="D4" s="8" t="s"/>
      <c r="E4" s="8" t="s"/>
      <c r="F4" s="8" t="s"/>
      <c r="G4" s="8" t="s"/>
      <c r="H4" s="8" t="s"/>
      <c r="I4" s="8" t="s"/>
    </row>
    <row outlineLevel="0" r="5">
      <c r="I5" s="9" t="s">
        <v>4</v>
      </c>
      <c r="J5" s="9" t="n"/>
      <c r="K5" s="9" t="n"/>
      <c r="L5" s="9" t="n"/>
      <c r="M5" s="9" t="n"/>
      <c r="N5" s="9" t="n"/>
    </row>
    <row customHeight="true" ht="45" outlineLevel="0" r="6">
      <c r="A6" s="10" t="s">
        <v>5</v>
      </c>
      <c r="B6" s="11" t="s">
        <v>6</v>
      </c>
      <c r="C6" s="11" t="s">
        <v>7</v>
      </c>
      <c r="D6" s="12" t="s">
        <v>8</v>
      </c>
      <c r="E6" s="13" t="s"/>
      <c r="F6" s="10" t="s">
        <v>9</v>
      </c>
      <c r="G6" s="10" t="s">
        <v>10</v>
      </c>
      <c r="H6" s="10" t="s">
        <v>11</v>
      </c>
      <c r="I6" s="10" t="s">
        <v>12</v>
      </c>
      <c r="J6" s="10" t="n"/>
      <c r="K6" s="10" t="n"/>
      <c r="L6" s="10" t="s">
        <v>52</v>
      </c>
      <c r="M6" s="10" t="s">
        <v>53</v>
      </c>
      <c r="N6" s="10" t="n"/>
    </row>
    <row customHeight="true" ht="62.4500007629395" outlineLevel="0" r="7">
      <c r="A7" s="14" t="s"/>
      <c r="B7" s="15" t="s"/>
      <c r="C7" s="15" t="s"/>
      <c r="D7" s="12" t="s">
        <v>13</v>
      </c>
      <c r="E7" s="12" t="s">
        <v>14</v>
      </c>
      <c r="F7" s="14" t="s"/>
      <c r="G7" s="14" t="s"/>
      <c r="H7" s="14" t="s"/>
      <c r="I7" s="14" t="s"/>
      <c r="J7" s="14" t="s"/>
      <c r="K7" s="14" t="s"/>
      <c r="L7" s="14" t="s"/>
      <c r="M7" s="14" t="s"/>
      <c r="N7" s="14" t="s"/>
    </row>
    <row customHeight="true" ht="100.900001525879" outlineLevel="0" r="8">
      <c r="A8" s="16" t="s"/>
      <c r="B8" s="17" t="s"/>
      <c r="C8" s="17" t="s"/>
      <c r="D8" s="18" t="s"/>
      <c r="E8" s="18" t="s"/>
      <c r="F8" s="16" t="s"/>
      <c r="G8" s="16" t="s"/>
      <c r="H8" s="16" t="s"/>
      <c r="I8" s="16" t="s"/>
      <c r="J8" s="16" t="s"/>
      <c r="K8" s="16" t="s"/>
      <c r="L8" s="16" t="s"/>
      <c r="M8" s="16" t="s"/>
      <c r="N8" s="16" t="s"/>
    </row>
    <row customFormat="true" ht="20.25" outlineLevel="0" r="9" s="6">
      <c r="A9" s="10" t="n">
        <v>1</v>
      </c>
      <c r="B9" s="10" t="n">
        <v>2</v>
      </c>
      <c r="C9" s="10" t="n">
        <v>3</v>
      </c>
      <c r="D9" s="10" t="n">
        <v>4</v>
      </c>
      <c r="E9" s="10" t="n">
        <v>5</v>
      </c>
      <c r="F9" s="10" t="n">
        <v>6</v>
      </c>
      <c r="G9" s="10" t="n">
        <v>7</v>
      </c>
      <c r="H9" s="10" t="n">
        <v>8</v>
      </c>
      <c r="I9" s="10" t="n">
        <v>9</v>
      </c>
      <c r="J9" s="10" t="n"/>
      <c r="K9" s="10" t="n"/>
      <c r="L9" s="10" t="n"/>
      <c r="M9" s="10" t="n"/>
      <c r="N9" s="10" t="n"/>
    </row>
    <row customFormat="true" ht="20.25" outlineLevel="0" r="10" s="7">
      <c r="A10" s="11" t="s">
        <v>15</v>
      </c>
      <c r="B10" s="30" t="s">
        <v>16</v>
      </c>
      <c r="C10" s="21" t="n">
        <f aca="false" ca="false" dt2D="false" dtr="false" t="normal">D10+E10</f>
        <v>58636.03</v>
      </c>
      <c r="D10" s="21" t="n">
        <v>0</v>
      </c>
      <c r="E10" s="21" t="n">
        <v>58636.03</v>
      </c>
      <c r="F10" s="21" t="n">
        <v>0</v>
      </c>
      <c r="G10" s="21" t="n">
        <f aca="false" ca="false" dt2D="false" dtr="false" t="normal">C10+F10</f>
        <v>58636.03</v>
      </c>
      <c r="H10" s="21" t="n">
        <v>0</v>
      </c>
      <c r="I10" s="21" t="n">
        <f aca="false" ca="false" dt2D="false" dtr="false" t="normal">G10+H10</f>
        <v>58636.03</v>
      </c>
      <c r="J10" s="21" t="n">
        <v>55350.75</v>
      </c>
      <c r="K10" s="21" t="n">
        <f aca="false" ca="false" dt2D="false" dtr="false" t="normal">G10-J10</f>
        <v>3285.280000000006</v>
      </c>
      <c r="L10" s="21" t="n"/>
      <c r="M10" s="21" t="n"/>
      <c r="N10" s="22" t="n"/>
    </row>
    <row ht="20.25" outlineLevel="0" r="11">
      <c r="A11" s="11" t="s">
        <v>17</v>
      </c>
      <c r="B11" s="30" t="s">
        <v>18</v>
      </c>
      <c r="C11" s="21" t="n">
        <f aca="false" ca="false" dt2D="false" dtr="false" t="normal">D11+E11</f>
        <v>236344.75000000003</v>
      </c>
      <c r="D11" s="21" t="n">
        <v>50335.22</v>
      </c>
      <c r="E11" s="21" t="n">
        <v>186009.53</v>
      </c>
      <c r="F11" s="21" t="n">
        <v>0</v>
      </c>
      <c r="G11" s="21" t="n">
        <f aca="false" ca="false" dt2D="false" dtr="false" t="normal">C11+F11</f>
        <v>236344.75000000003</v>
      </c>
      <c r="H11" s="21" t="n">
        <v>14742.64</v>
      </c>
      <c r="I11" s="21" t="n">
        <f aca="false" ca="false" dt2D="false" dtr="false" t="normal">G11+H11</f>
        <v>251087.39</v>
      </c>
      <c r="J11" s="21" t="n">
        <v>217073.15</v>
      </c>
      <c r="K11" s="21" t="n">
        <f aca="false" ca="false" dt2D="false" dtr="false" t="normal">G11-J11</f>
        <v>19271.600000000064</v>
      </c>
      <c r="L11" s="21" t="n"/>
      <c r="M11" s="21" t="n"/>
      <c r="N11" s="22" t="n"/>
    </row>
    <row ht="40.5" outlineLevel="0" r="12">
      <c r="A12" s="11" t="s">
        <v>19</v>
      </c>
      <c r="B12" s="30" t="s">
        <v>20</v>
      </c>
      <c r="C12" s="21" t="n">
        <f aca="false" ca="false" dt2D="false" dtr="false" t="normal">D12+E12</f>
        <v>111155.97</v>
      </c>
      <c r="D12" s="21" t="n">
        <v>9305.44</v>
      </c>
      <c r="E12" s="21" t="n">
        <v>101850.53</v>
      </c>
      <c r="F12" s="21" t="n">
        <v>0</v>
      </c>
      <c r="G12" s="21" t="n">
        <f aca="false" ca="false" dt2D="false" dtr="false" t="normal">C12+F12</f>
        <v>111155.97</v>
      </c>
      <c r="H12" s="21" t="n">
        <v>13562.69</v>
      </c>
      <c r="I12" s="21" t="n">
        <f aca="false" ca="false" dt2D="false" dtr="false" t="normal">G12+H12</f>
        <v>124718.66</v>
      </c>
      <c r="J12" s="21" t="n">
        <v>103831.7</v>
      </c>
      <c r="K12" s="21" t="n">
        <f aca="false" ca="false" dt2D="false" dtr="false" t="normal">G12-J12</f>
        <v>7324.270000000019</v>
      </c>
      <c r="L12" s="21" t="n"/>
      <c r="M12" s="21" t="n"/>
      <c r="N12" s="22" t="n"/>
    </row>
    <row ht="40.5" outlineLevel="0" r="13">
      <c r="A13" s="11" t="s">
        <v>21</v>
      </c>
      <c r="B13" s="30" t="s">
        <v>22</v>
      </c>
      <c r="C13" s="21" t="n">
        <f aca="false" ca="false" dt2D="false" dtr="false" t="normal">D13+E13</f>
        <v>663601.76</v>
      </c>
      <c r="D13" s="21" t="n">
        <v>375000</v>
      </c>
      <c r="E13" s="21" t="n">
        <v>288601.76</v>
      </c>
      <c r="F13" s="21" t="n">
        <v>0</v>
      </c>
      <c r="G13" s="21" t="n">
        <f aca="false" ca="false" dt2D="false" dtr="false" t="normal">C13+F13</f>
        <v>663601.76</v>
      </c>
      <c r="H13" s="21" t="n">
        <v>0</v>
      </c>
      <c r="I13" s="21" t="n">
        <f aca="false" ca="false" dt2D="false" dtr="false" t="normal">G13+H13</f>
        <v>663601.76</v>
      </c>
      <c r="J13" s="21" t="n">
        <v>328562.24</v>
      </c>
      <c r="K13" s="21" t="n">
        <f aca="false" ca="false" dt2D="false" dtr="false" t="normal">G13-J13</f>
        <v>335039.52</v>
      </c>
      <c r="L13" s="21" t="n">
        <v>24519.96</v>
      </c>
      <c r="M13" s="21" t="n"/>
      <c r="N13" s="22" t="n"/>
    </row>
    <row ht="40.5" outlineLevel="0" r="14">
      <c r="A14" s="11" t="s">
        <v>23</v>
      </c>
      <c r="B14" s="30" t="s">
        <v>24</v>
      </c>
      <c r="C14" s="21" t="n">
        <f aca="false" ca="false" dt2D="false" dtr="false" t="normal">D14+E14</f>
        <v>180516.77000000002</v>
      </c>
      <c r="D14" s="21" t="n">
        <v>125732.58</v>
      </c>
      <c r="E14" s="21" t="n">
        <v>54784.19</v>
      </c>
      <c r="F14" s="21" t="n">
        <v>0</v>
      </c>
      <c r="G14" s="21" t="n">
        <f aca="false" ca="false" dt2D="false" dtr="false" t="normal">C14+F14</f>
        <v>180516.77000000002</v>
      </c>
      <c r="H14" s="21" t="n">
        <v>0</v>
      </c>
      <c r="I14" s="21" t="n">
        <f aca="false" ca="false" dt2D="false" dtr="false" t="normal">G14+H14</f>
        <v>180516.77000000002</v>
      </c>
      <c r="J14" s="21" t="n">
        <v>160535.61</v>
      </c>
      <c r="K14" s="21" t="n">
        <f aca="false" ca="false" dt2D="false" dtr="false" t="normal">G14-J14</f>
        <v>19981.160000000033</v>
      </c>
      <c r="L14" s="21" t="n"/>
      <c r="M14" s="21" t="n"/>
      <c r="N14" s="22" t="n"/>
    </row>
    <row ht="20.25" outlineLevel="0" r="15">
      <c r="A15" s="11" t="s">
        <v>25</v>
      </c>
      <c r="B15" s="30" t="s">
        <v>26</v>
      </c>
      <c r="C15" s="21" t="n">
        <f aca="false" ca="false" dt2D="false" dtr="false" t="normal">D15+E15</f>
        <v>2878614.63</v>
      </c>
      <c r="D15" s="21" t="n">
        <v>2822395.86</v>
      </c>
      <c r="E15" s="21" t="n">
        <v>56218.77</v>
      </c>
      <c r="F15" s="21" t="n">
        <v>0</v>
      </c>
      <c r="G15" s="21" t="n">
        <f aca="false" ca="false" dt2D="false" dtr="false" t="normal">C15+F15</f>
        <v>2878614.63</v>
      </c>
      <c r="H15" s="21" t="n">
        <v>4440988.93</v>
      </c>
      <c r="I15" s="21" t="n">
        <f aca="false" ca="false" dt2D="false" dtr="false" t="normal">G15+H15</f>
        <v>7319603.56</v>
      </c>
      <c r="J15" s="21" t="n">
        <v>2266062.4</v>
      </c>
      <c r="K15" s="21" t="n">
        <f aca="false" ca="false" dt2D="false" dtr="false" t="normal">G15-J15</f>
        <v>612552.23</v>
      </c>
      <c r="L15" s="21" t="n"/>
      <c r="M15" s="21" t="n"/>
      <c r="N15" s="22" t="n"/>
    </row>
    <row ht="40.5" outlineLevel="0" r="16">
      <c r="A16" s="11" t="s">
        <v>27</v>
      </c>
      <c r="B16" s="30" t="s">
        <v>28</v>
      </c>
      <c r="C16" s="21" t="n">
        <f aca="false" ca="false" dt2D="false" dtr="false" t="normal">D16+E16</f>
        <v>707956.12</v>
      </c>
      <c r="D16" s="21" t="n">
        <v>686896.65</v>
      </c>
      <c r="E16" s="21" t="n">
        <v>21059.47</v>
      </c>
      <c r="F16" s="21" t="n">
        <v>0</v>
      </c>
      <c r="G16" s="21" t="n">
        <f aca="false" ca="false" dt2D="false" dtr="false" t="normal">C16+F16</f>
        <v>707956.12</v>
      </c>
      <c r="H16" s="21" t="n">
        <v>0</v>
      </c>
      <c r="I16" s="21" t="n">
        <f aca="false" ca="false" dt2D="false" dtr="false" t="normal">G16+H16</f>
        <v>707956.12</v>
      </c>
      <c r="J16" s="21" t="n">
        <v>543372.6</v>
      </c>
      <c r="K16" s="21" t="n">
        <f aca="false" ca="false" dt2D="false" dtr="false" t="normal">G16-J16</f>
        <v>164583.52000000002</v>
      </c>
      <c r="L16" s="21" t="n"/>
      <c r="M16" s="21" t="n"/>
      <c r="N16" s="22" t="n"/>
    </row>
    <row ht="40.5" outlineLevel="0" r="17">
      <c r="A17" s="11" t="s">
        <v>29</v>
      </c>
      <c r="B17" s="30" t="s">
        <v>30</v>
      </c>
      <c r="C17" s="21" t="n">
        <f aca="false" ca="false" dt2D="false" dtr="false" t="normal">D17+E17</f>
        <v>91437.81</v>
      </c>
      <c r="D17" s="21" t="n">
        <v>81100.19</v>
      </c>
      <c r="E17" s="21" t="n">
        <v>10337.62</v>
      </c>
      <c r="F17" s="21" t="n">
        <v>0</v>
      </c>
      <c r="G17" s="21" t="n">
        <f aca="false" ca="false" dt2D="false" dtr="false" t="normal">C17+F17</f>
        <v>91437.81</v>
      </c>
      <c r="H17" s="21" t="n">
        <v>2089795.32</v>
      </c>
      <c r="I17" s="21" t="n">
        <f aca="false" ca="false" dt2D="false" dtr="false" t="normal">G17+H17</f>
        <v>2181233.13</v>
      </c>
      <c r="J17" s="21" t="n">
        <v>82134.86</v>
      </c>
      <c r="K17" s="21" t="n">
        <f aca="false" ca="false" dt2D="false" dtr="false" t="normal">G17-J17</f>
        <v>9302.949999999997</v>
      </c>
      <c r="L17" s="21" t="n"/>
      <c r="M17" s="21" t="n"/>
      <c r="N17" s="22" t="n"/>
    </row>
    <row ht="40.5" outlineLevel="0" r="18">
      <c r="A18" s="11" t="s">
        <v>31</v>
      </c>
      <c r="B18" s="30" t="s">
        <v>32</v>
      </c>
      <c r="C18" s="21" t="n">
        <f aca="false" ca="false" dt2D="false" dtr="false" t="normal">D18+E18</f>
        <v>261222.90999999997</v>
      </c>
      <c r="D18" s="21" t="n">
        <v>237735.7</v>
      </c>
      <c r="E18" s="21" t="n">
        <v>23487.21</v>
      </c>
      <c r="F18" s="21" t="n">
        <v>0</v>
      </c>
      <c r="G18" s="21" t="n">
        <f aca="false" ca="false" dt2D="false" dtr="false" t="normal">C18+F18</f>
        <v>261222.90999999997</v>
      </c>
      <c r="H18" s="21" t="n">
        <v>0</v>
      </c>
      <c r="I18" s="21" t="n">
        <f aca="false" ca="false" dt2D="false" dtr="false" t="normal">G18+H18</f>
        <v>261222.90999999997</v>
      </c>
      <c r="J18" s="21" t="n">
        <v>226436.35</v>
      </c>
      <c r="K18" s="21" t="n">
        <f aca="false" ca="false" dt2D="false" dtr="false" t="normal">G18-J18</f>
        <v>34786.55999999994</v>
      </c>
      <c r="L18" s="21" t="n"/>
      <c r="M18" s="21" t="n"/>
      <c r="N18" s="22" t="n"/>
    </row>
    <row ht="20.25" outlineLevel="0" r="19">
      <c r="A19" s="11" t="s">
        <v>33</v>
      </c>
      <c r="B19" s="30" t="s">
        <v>34</v>
      </c>
      <c r="C19" s="21" t="n">
        <f aca="false" ca="false" dt2D="false" dtr="false" t="normal">D19+E19</f>
        <v>178692.47</v>
      </c>
      <c r="D19" s="21" t="n">
        <v>131798.22</v>
      </c>
      <c r="E19" s="21" t="n">
        <v>46894.25</v>
      </c>
      <c r="F19" s="21" t="n">
        <v>0</v>
      </c>
      <c r="G19" s="21" t="n">
        <f aca="false" ca="false" dt2D="false" dtr="false" t="normal">C19+F19</f>
        <v>178692.47</v>
      </c>
      <c r="H19" s="21" t="n">
        <v>12619.74</v>
      </c>
      <c r="I19" s="21" t="n">
        <f aca="false" ca="false" dt2D="false" dtr="false" t="normal">G19+H19</f>
        <v>191312.21</v>
      </c>
      <c r="J19" s="21" t="n">
        <v>165816.88</v>
      </c>
      <c r="K19" s="21" t="n">
        <f aca="false" ca="false" dt2D="false" dtr="false" t="normal">G19-J19</f>
        <v>12875.589999999997</v>
      </c>
      <c r="L19" s="21" t="n"/>
      <c r="M19" s="21" t="n"/>
      <c r="N19" s="22" t="n"/>
    </row>
    <row ht="20.25" outlineLevel="0" r="20">
      <c r="A20" s="11" t="s">
        <v>35</v>
      </c>
      <c r="B20" s="30" t="s">
        <v>36</v>
      </c>
      <c r="C20" s="21" t="n">
        <f aca="false" ca="false" dt2D="false" dtr="false" t="normal">D20+E20</f>
        <v>156651.89</v>
      </c>
      <c r="D20" s="21" t="n">
        <v>112283.2</v>
      </c>
      <c r="E20" s="21" t="n">
        <v>44368.69</v>
      </c>
      <c r="F20" s="21" t="n">
        <v>0</v>
      </c>
      <c r="G20" s="21" t="n">
        <f aca="false" ca="false" dt2D="false" dtr="false" t="normal">C20+F20</f>
        <v>156651.89</v>
      </c>
      <c r="H20" s="21" t="n">
        <v>10545.63</v>
      </c>
      <c r="I20" s="21" t="n">
        <f aca="false" ca="false" dt2D="false" dtr="false" t="normal">G20+H20</f>
        <v>167197.52000000002</v>
      </c>
      <c r="J20" s="21" t="n">
        <v>145920</v>
      </c>
      <c r="K20" s="21" t="n">
        <f aca="false" ca="false" dt2D="false" dtr="false" t="normal">G20-J20</f>
        <v>10731.890000000014</v>
      </c>
      <c r="L20" s="21" t="n"/>
      <c r="M20" s="21" t="n"/>
      <c r="N20" s="22" t="n"/>
    </row>
    <row ht="40.5" outlineLevel="0" r="21">
      <c r="A21" s="11" t="s">
        <v>37</v>
      </c>
      <c r="B21" s="30" t="s">
        <v>38</v>
      </c>
      <c r="C21" s="21" t="n">
        <f aca="false" ca="false" dt2D="false" dtr="false" t="normal">D21+E21</f>
        <v>301470.73</v>
      </c>
      <c r="D21" s="21" t="n">
        <v>237682.37</v>
      </c>
      <c r="E21" s="21" t="n">
        <v>63788.36</v>
      </c>
      <c r="F21" s="21" t="n">
        <v>0</v>
      </c>
      <c r="G21" s="21" t="n">
        <f aca="false" ca="false" dt2D="false" dtr="false" t="normal">C21+F21</f>
        <v>301470.73</v>
      </c>
      <c r="H21" s="21" t="n">
        <v>4556.06</v>
      </c>
      <c r="I21" s="21" t="n">
        <f aca="false" ca="false" dt2D="false" dtr="false" t="normal">G21+H21</f>
        <v>306026.79</v>
      </c>
      <c r="J21" s="21" t="n">
        <v>288349.31</v>
      </c>
      <c r="K21" s="21" t="n">
        <f aca="false" ca="false" dt2D="false" dtr="false" t="normal">G21-J21</f>
        <v>13121.419999999984</v>
      </c>
      <c r="L21" s="21" t="n"/>
      <c r="M21" s="21" t="n"/>
      <c r="N21" s="22" t="n"/>
    </row>
    <row customFormat="true" ht="40.5" outlineLevel="0" r="22" s="7">
      <c r="A22" s="11" t="s">
        <v>39</v>
      </c>
      <c r="B22" s="30" t="s">
        <v>40</v>
      </c>
      <c r="C22" s="21" t="n">
        <f aca="false" ca="false" dt2D="false" dtr="false" t="normal">D22+E22</f>
        <v>505648.16000000003</v>
      </c>
      <c r="D22" s="21" t="n">
        <v>437369.21</v>
      </c>
      <c r="E22" s="21" t="n">
        <v>68278.95</v>
      </c>
      <c r="F22" s="21" t="n">
        <v>0</v>
      </c>
      <c r="G22" s="21" t="n">
        <f aca="false" ca="false" dt2D="false" dtr="false" t="normal">C22+F22</f>
        <v>505648.16000000003</v>
      </c>
      <c r="H22" s="21" t="n">
        <v>36144.37</v>
      </c>
      <c r="I22" s="21" t="n">
        <f aca="false" ca="false" dt2D="false" dtr="false" t="normal">G22+H22</f>
        <v>541792.53</v>
      </c>
      <c r="J22" s="21" t="n">
        <v>535513.5</v>
      </c>
      <c r="K22" s="21" t="n">
        <f aca="false" ca="false" dt2D="false" dtr="false" t="normal">G22-J22</f>
        <v>-29865.339999999967</v>
      </c>
      <c r="L22" s="21" t="n">
        <v>0.01</v>
      </c>
      <c r="M22" s="21" t="n"/>
      <c r="N22" s="22" t="n"/>
    </row>
    <row customFormat="true" ht="40.5" outlineLevel="0" r="23" s="7">
      <c r="A23" s="11" t="s">
        <v>41</v>
      </c>
      <c r="B23" s="30" t="s">
        <v>42</v>
      </c>
      <c r="C23" s="21" t="n">
        <f aca="false" ca="false" dt2D="false" dtr="false" t="normal">D23+E23</f>
        <v>114978.95</v>
      </c>
      <c r="D23" s="21" t="n">
        <v>13477.09</v>
      </c>
      <c r="E23" s="21" t="n">
        <v>101501.86</v>
      </c>
      <c r="F23" s="21" t="n">
        <v>0</v>
      </c>
      <c r="G23" s="21" t="n">
        <f aca="false" ca="false" dt2D="false" dtr="false" t="normal">C23+F23</f>
        <v>114978.95</v>
      </c>
      <c r="H23" s="21" t="n">
        <v>0</v>
      </c>
      <c r="I23" s="21" t="n">
        <f aca="false" ca="false" dt2D="false" dtr="false" t="normal">G23+H23</f>
        <v>114978.95</v>
      </c>
      <c r="J23" s="21" t="n">
        <v>101428.05</v>
      </c>
      <c r="K23" s="21" t="n">
        <f aca="false" ca="false" dt2D="false" dtr="false" t="normal">G23-J23</f>
        <v>13550.900000000009</v>
      </c>
      <c r="L23" s="21" t="n"/>
      <c r="M23" s="21" t="n"/>
      <c r="N23" s="22" t="n"/>
    </row>
    <row ht="60.75" outlineLevel="0" r="24">
      <c r="A24" s="11" t="s">
        <v>43</v>
      </c>
      <c r="B24" s="30" t="s">
        <v>44</v>
      </c>
      <c r="C24" s="21" t="n">
        <f aca="false" ca="false" dt2D="false" dtr="false" t="normal">D24+E24</f>
        <v>131264.33</v>
      </c>
      <c r="D24" s="21" t="n">
        <v>109755.98</v>
      </c>
      <c r="E24" s="21" t="n">
        <v>21508.35</v>
      </c>
      <c r="F24" s="21" t="n">
        <v>0</v>
      </c>
      <c r="G24" s="21" t="n">
        <f aca="false" ca="false" dt2D="false" dtr="false" t="normal">C24+F24</f>
        <v>131264.33</v>
      </c>
      <c r="H24" s="21" t="n">
        <v>0</v>
      </c>
      <c r="I24" s="21" t="n">
        <f aca="false" ca="false" dt2D="false" dtr="false" t="normal">G24+H24</f>
        <v>131264.33</v>
      </c>
      <c r="J24" s="21" t="n">
        <v>109931.59</v>
      </c>
      <c r="K24" s="21" t="n">
        <f aca="false" ca="false" dt2D="false" dtr="false" t="normal">G24-J24</f>
        <v>21332.73999999999</v>
      </c>
      <c r="L24" s="21" t="n"/>
      <c r="M24" s="21" t="n"/>
      <c r="N24" s="22" t="n"/>
    </row>
    <row ht="20.25" outlineLevel="0" r="25">
      <c r="A25" s="11" t="s">
        <v>45</v>
      </c>
      <c r="B25" s="30" t="s">
        <v>46</v>
      </c>
      <c r="C25" s="21" t="n">
        <f aca="false" ca="false" dt2D="false" dtr="false" t="normal">D25+E25</f>
        <v>20295.059999999998</v>
      </c>
      <c r="D25" s="21" t="n">
        <v>0</v>
      </c>
      <c r="E25" s="21" t="n">
        <v>20295.06</v>
      </c>
      <c r="F25" s="21" t="n">
        <v>0</v>
      </c>
      <c r="G25" s="21" t="n">
        <f aca="false" ca="false" dt2D="false" dtr="false" t="normal">C25+F25</f>
        <v>20295.059999999998</v>
      </c>
      <c r="H25" s="21" t="n">
        <v>0</v>
      </c>
      <c r="I25" s="21" t="n">
        <f aca="false" ca="false" dt2D="false" dtr="false" t="normal">G25+H25</f>
        <v>20295.059999999998</v>
      </c>
      <c r="J25" s="21" t="n">
        <v>17762.67</v>
      </c>
      <c r="K25" s="21" t="n">
        <f aca="false" ca="false" dt2D="false" dtr="false" t="normal">G25-J25</f>
        <v>2532.3899999999994</v>
      </c>
      <c r="L25" s="21" t="n"/>
      <c r="M25" s="21" t="n"/>
      <c r="N25" s="22" t="n"/>
    </row>
    <row ht="20.25" outlineLevel="0" r="26">
      <c r="A26" s="11" t="n"/>
      <c r="B26" s="30" t="s">
        <v>54</v>
      </c>
      <c r="C26" s="21" t="n"/>
      <c r="D26" s="21" t="n"/>
      <c r="E26" s="21" t="n"/>
      <c r="F26" s="21" t="n"/>
      <c r="G26" s="21" t="n">
        <v>229737.4</v>
      </c>
      <c r="H26" s="21" t="n"/>
      <c r="I26" s="21" t="n">
        <f aca="false" ca="false" dt2D="false" dtr="false" t="normal">G26+H26</f>
        <v>229737.4</v>
      </c>
      <c r="J26" s="21" t="n">
        <v>154902.94</v>
      </c>
      <c r="K26" s="21" t="n">
        <f aca="false" ca="false" dt2D="false" dtr="false" t="normal">G26-J26</f>
        <v>74834.45999999999</v>
      </c>
      <c r="L26" s="21" t="n"/>
      <c r="M26" s="21" t="n"/>
      <c r="N26" s="22" t="n"/>
    </row>
    <row customFormat="true" ht="20.25" outlineLevel="0" r="27" s="7">
      <c r="A27" s="10" t="n"/>
      <c r="B27" s="30" t="s">
        <v>47</v>
      </c>
      <c r="C27" s="21" t="n">
        <f aca="false" ca="false" dt2D="false" dtr="false" t="normal">SUM(C10:C25)</f>
        <v>6598488.34</v>
      </c>
      <c r="D27" s="21" t="n">
        <f aca="false" ca="false" dt2D="false" dtr="false" t="normal">SUM(D10:D25)</f>
        <v>5430867.71</v>
      </c>
      <c r="E27" s="21" t="n">
        <f aca="false" ca="false" dt2D="false" dtr="false" t="normal">SUM(E10:E25)</f>
        <v>1167620.6300000001</v>
      </c>
      <c r="F27" s="21" t="n">
        <f aca="false" ca="false" dt2D="false" dtr="false" t="normal">SUM(F10:F25)</f>
        <v>0</v>
      </c>
      <c r="G27" s="21" t="n">
        <f aca="false" ca="false" dt2D="false" dtr="false" t="normal">SUM(G10:G26)</f>
        <v>6828225.74</v>
      </c>
      <c r="H27" s="21" t="n">
        <f aca="false" ca="false" dt2D="false" dtr="false" t="normal">SUM(H10:H26)</f>
        <v>6622955.38</v>
      </c>
      <c r="I27" s="21" t="n">
        <f aca="false" ca="false" dt2D="false" dtr="false" t="normal">SUM(I10:I26)</f>
        <v>13451181.119999997</v>
      </c>
      <c r="J27" s="21" t="n">
        <f aca="false" ca="false" dt2D="false" dtr="false" t="normal">SUM(J10:J26)</f>
        <v>5502984.599999999</v>
      </c>
      <c r="K27" s="21" t="n">
        <f aca="false" ca="false" dt2D="false" dtr="false" t="normal">I27-J27</f>
        <v>7948196.519999999</v>
      </c>
      <c r="L27" s="21" t="n"/>
      <c r="M27" s="21" t="n"/>
      <c r="N27" s="22" t="n"/>
    </row>
    <row ht="20.25" outlineLevel="0" r="28">
      <c r="A28" s="24" t="n"/>
      <c r="B28" s="24" t="n"/>
      <c r="C28" s="24" t="n"/>
      <c r="D28" s="25" t="n"/>
      <c r="E28" s="25" t="n"/>
      <c r="F28" s="25" t="n"/>
      <c r="G28" s="24" t="n"/>
      <c r="H28" s="26" t="n"/>
      <c r="I28" s="24" t="n"/>
      <c r="J28" s="24" t="n"/>
      <c r="K28" s="24" t="n"/>
      <c r="L28" s="24" t="n"/>
      <c r="M28" s="24" t="n"/>
      <c r="N28" s="24" t="n"/>
    </row>
    <row ht="20.25" outlineLevel="0" r="29">
      <c r="B29" s="27" t="s">
        <v>48</v>
      </c>
      <c r="C29" s="21" t="n">
        <f aca="false" ca="false" dt2D="false" dtr="false" t="normal">4073788.93-38957.5</f>
        <v>4034831.43</v>
      </c>
      <c r="D29" s="21" t="n">
        <v>5430867.71</v>
      </c>
      <c r="E29" s="21" t="n">
        <v>1167620.63</v>
      </c>
      <c r="F29" s="21" t="n"/>
      <c r="G29" s="21" t="n">
        <v>4607121.43</v>
      </c>
      <c r="H29" s="21" t="n">
        <v>4317151.19</v>
      </c>
      <c r="I29" s="21" t="n">
        <v>14036822.74</v>
      </c>
      <c r="J29" s="21" t="n"/>
      <c r="K29" s="21" t="n"/>
      <c r="L29" s="21" t="n"/>
      <c r="M29" s="21" t="n"/>
      <c r="N29" s="21" t="n"/>
    </row>
    <row ht="20.25" outlineLevel="0" r="30">
      <c r="B30" s="27" t="s">
        <v>49</v>
      </c>
      <c r="C30" s="21" t="n">
        <f aca="false" ca="false" dt2D="false" dtr="false" t="normal">C27-C29</f>
        <v>2563656.9099999997</v>
      </c>
      <c r="D30" s="21" t="n">
        <f aca="false" ca="false" dt2D="false" dtr="false" t="normal">D27-D29</f>
        <v>0</v>
      </c>
      <c r="E30" s="21" t="n">
        <f aca="false" ca="false" dt2D="false" dtr="false" t="normal">E27-E29</f>
        <v>0</v>
      </c>
      <c r="F30" s="21" t="n"/>
      <c r="G30" s="21" t="n">
        <f aca="false" ca="false" dt2D="false" dtr="false" t="normal">G27-G29</f>
        <v>2221104.3100000005</v>
      </c>
      <c r="H30" s="21" t="n">
        <f aca="false" ca="false" dt2D="false" dtr="false" t="normal">H27-H29</f>
        <v>2305804.1900000004</v>
      </c>
      <c r="I30" s="21" t="n">
        <f aca="false" ca="false" dt2D="false" dtr="false" t="normal">I27-I29</f>
        <v>-585641.6200000048</v>
      </c>
      <c r="J30" s="21" t="n"/>
      <c r="K30" s="21" t="n"/>
      <c r="L30" s="21" t="n"/>
      <c r="M30" s="21" t="n"/>
      <c r="N30" s="21" t="n"/>
    </row>
    <row outlineLevel="0" r="32">
      <c r="G32" s="3" t="n"/>
    </row>
    <row outlineLevel="0" r="33">
      <c r="C33" s="28" t="n"/>
    </row>
    <row outlineLevel="0" r="38">
      <c r="I38" s="4" t="n">
        <v>3650082.71</v>
      </c>
    </row>
  </sheetData>
  <mergeCells count="19">
    <mergeCell ref="A1:I1"/>
    <mergeCell ref="A2:I2"/>
    <mergeCell ref="A3:I3"/>
    <mergeCell ref="A4:I4"/>
    <mergeCell ref="N6:N8"/>
    <mergeCell ref="K6:K8"/>
    <mergeCell ref="J6:J8"/>
    <mergeCell ref="I6:I8"/>
    <mergeCell ref="H6:H8"/>
    <mergeCell ref="G6:G8"/>
    <mergeCell ref="F6:F8"/>
    <mergeCell ref="E7:E8"/>
    <mergeCell ref="D7:D8"/>
    <mergeCell ref="C6:C8"/>
    <mergeCell ref="B6:B8"/>
    <mergeCell ref="A6:A8"/>
    <mergeCell ref="D6:E6"/>
    <mergeCell ref="L6:L8"/>
    <mergeCell ref="M6:M8"/>
  </mergeCells>
  <pageMargins bottom="0.078740157186985" footer="0.15748031437397" header="0.15748031437397" left="0.62992125749588" right="0.15748031437397" top="0.472440928220749"/>
  <pageSetup fitToHeight="1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VH34"/>
  <sheetViews>
    <sheetView showZeros="true" workbookViewId="0"/>
  </sheetViews>
  <sheetFormatPr baseColWidth="8" customHeight="false" defaultColWidth="9.14062530925693" defaultRowHeight="18.75" zeroHeight="false"/>
  <cols>
    <col customWidth="true" max="1" min="1" outlineLevel="0" style="1" width="8.57031265462846"/>
    <col customWidth="true" max="2" min="2" outlineLevel="0" style="2" width="76.710935764725"/>
    <col customWidth="true" max="3" min="3" outlineLevel="0" style="2" width="31.285155143151"/>
    <col customWidth="true" max="4" min="4" outlineLevel="0" style="3" width="22.425781467405"/>
    <col customWidth="true" max="5" min="5" outlineLevel="0" style="3" width="24.4257804524079"/>
    <col customWidth="true" max="6" min="6" outlineLevel="0" style="4" width="19.710937625553"/>
    <col customWidth="true" max="7" min="7" outlineLevel="0" style="4" width="23.2851564964804"/>
    <col customWidth="true" max="8" min="8" outlineLevel="0" style="4" width="22.7109388097163"/>
    <col customWidth="true" max="14" min="9" outlineLevel="0" style="4" width="19.2851558198157"/>
    <col bestFit="true" customWidth="true" max="246" min="15" outlineLevel="0" style="4" width="9.14062530925693"/>
    <col customWidth="true" max="247" min="247" outlineLevel="0" style="4" width="10.7109374563868"/>
    <col customWidth="true" max="248" min="248" outlineLevel="0" style="4" width="57.9999976316735"/>
    <col customWidth="true" max="249" min="249" outlineLevel="0" style="4" width="35.8554677977794"/>
    <col customWidth="true" max="251" min="250" outlineLevel="0" style="4" width="26.7109367797221"/>
    <col customWidth="true" max="253" min="252" outlineLevel="0" style="4" width="26.2851549739848"/>
    <col customWidth="true" max="254" min="254" outlineLevel="0" style="4" width="23.9999986466705"/>
    <col customWidth="true" max="256" min="255" outlineLevel="0" style="4" width="22.7109388097163"/>
    <col bestFit="true" customWidth="true" max="502" min="257" outlineLevel="0" style="4" width="9.14062530925693"/>
    <col customWidth="true" max="503" min="503" outlineLevel="0" style="4" width="10.7109374563868"/>
    <col customWidth="true" max="504" min="504" outlineLevel="0" style="4" width="57.9999976316735"/>
    <col customWidth="true" max="505" min="505" outlineLevel="0" style="4" width="35.8554677977794"/>
    <col customWidth="true" max="507" min="506" outlineLevel="0" style="4" width="26.7109367797221"/>
    <col customWidth="true" max="509" min="508" outlineLevel="0" style="4" width="26.2851549739848"/>
    <col customWidth="true" max="510" min="510" outlineLevel="0" style="4" width="23.9999986466705"/>
    <col customWidth="true" max="512" min="511" outlineLevel="0" style="4" width="22.7109388097163"/>
    <col bestFit="true" customWidth="true" max="758" min="513" outlineLevel="0" style="4" width="9.14062530925693"/>
    <col customWidth="true" max="759" min="759" outlineLevel="0" style="4" width="10.7109374563868"/>
    <col customWidth="true" max="760" min="760" outlineLevel="0" style="4" width="57.9999976316735"/>
    <col customWidth="true" max="761" min="761" outlineLevel="0" style="4" width="35.8554677977794"/>
    <col customWidth="true" max="763" min="762" outlineLevel="0" style="4" width="26.7109367797221"/>
    <col customWidth="true" max="765" min="764" outlineLevel="0" style="4" width="26.2851549739848"/>
    <col customWidth="true" max="766" min="766" outlineLevel="0" style="4" width="23.9999986466705"/>
    <col customWidth="true" max="768" min="767" outlineLevel="0" style="4" width="22.7109388097163"/>
    <col bestFit="true" customWidth="true" max="1014" min="769" outlineLevel="0" style="4" width="9.14062530925693"/>
    <col customWidth="true" max="1015" min="1015" outlineLevel="0" style="4" width="10.7109374563868"/>
    <col customWidth="true" max="1016" min="1016" outlineLevel="0" style="4" width="57.9999976316735"/>
    <col customWidth="true" max="1017" min="1017" outlineLevel="0" style="4" width="35.8554677977794"/>
    <col customWidth="true" max="1019" min="1018" outlineLevel="0" style="4" width="26.7109367797221"/>
    <col customWidth="true" max="1021" min="1020" outlineLevel="0" style="4" width="26.2851549739848"/>
    <col customWidth="true" max="1022" min="1022" outlineLevel="0" style="4" width="23.9999986466705"/>
    <col customWidth="true" max="1024" min="1023" outlineLevel="0" style="4" width="22.7109388097163"/>
    <col bestFit="true" customWidth="true" max="1270" min="1025" outlineLevel="0" style="4" width="9.14062530925693"/>
    <col customWidth="true" max="1271" min="1271" outlineLevel="0" style="4" width="10.7109374563868"/>
    <col customWidth="true" max="1272" min="1272" outlineLevel="0" style="4" width="57.9999976316735"/>
    <col customWidth="true" max="1273" min="1273" outlineLevel="0" style="4" width="35.8554677977794"/>
    <col customWidth="true" max="1275" min="1274" outlineLevel="0" style="4" width="26.7109367797221"/>
    <col customWidth="true" max="1277" min="1276" outlineLevel="0" style="4" width="26.2851549739848"/>
    <col customWidth="true" max="1278" min="1278" outlineLevel="0" style="4" width="23.9999986466705"/>
    <col customWidth="true" max="1280" min="1279" outlineLevel="0" style="4" width="22.7109388097163"/>
    <col bestFit="true" customWidth="true" max="1526" min="1281" outlineLevel="0" style="4" width="9.14062530925693"/>
    <col customWidth="true" max="1527" min="1527" outlineLevel="0" style="4" width="10.7109374563868"/>
    <col customWidth="true" max="1528" min="1528" outlineLevel="0" style="4" width="57.9999976316735"/>
    <col customWidth="true" max="1529" min="1529" outlineLevel="0" style="4" width="35.8554677977794"/>
    <col customWidth="true" max="1531" min="1530" outlineLevel="0" style="4" width="26.7109367797221"/>
    <col customWidth="true" max="1533" min="1532" outlineLevel="0" style="4" width="26.2851549739848"/>
    <col customWidth="true" max="1534" min="1534" outlineLevel="0" style="4" width="23.9999986466705"/>
    <col customWidth="true" max="1536" min="1535" outlineLevel="0" style="4" width="22.7109388097163"/>
    <col bestFit="true" customWidth="true" max="1782" min="1537" outlineLevel="0" style="4" width="9.14062530925693"/>
    <col customWidth="true" max="1783" min="1783" outlineLevel="0" style="4" width="10.7109374563868"/>
    <col customWidth="true" max="1784" min="1784" outlineLevel="0" style="4" width="57.9999976316735"/>
    <col customWidth="true" max="1785" min="1785" outlineLevel="0" style="4" width="35.8554677977794"/>
    <col customWidth="true" max="1787" min="1786" outlineLevel="0" style="4" width="26.7109367797221"/>
    <col customWidth="true" max="1789" min="1788" outlineLevel="0" style="4" width="26.2851549739848"/>
    <col customWidth="true" max="1790" min="1790" outlineLevel="0" style="4" width="23.9999986466705"/>
    <col customWidth="true" max="1792" min="1791" outlineLevel="0" style="4" width="22.7109388097163"/>
    <col bestFit="true" customWidth="true" max="2038" min="1793" outlineLevel="0" style="4" width="9.14062530925693"/>
    <col customWidth="true" max="2039" min="2039" outlineLevel="0" style="4" width="10.7109374563868"/>
    <col customWidth="true" max="2040" min="2040" outlineLevel="0" style="4" width="57.9999976316735"/>
    <col customWidth="true" max="2041" min="2041" outlineLevel="0" style="4" width="35.8554677977794"/>
    <col customWidth="true" max="2043" min="2042" outlineLevel="0" style="4" width="26.7109367797221"/>
    <col customWidth="true" max="2045" min="2044" outlineLevel="0" style="4" width="26.2851549739848"/>
    <col customWidth="true" max="2046" min="2046" outlineLevel="0" style="4" width="23.9999986466705"/>
    <col customWidth="true" max="2048" min="2047" outlineLevel="0" style="4" width="22.7109388097163"/>
    <col bestFit="true" customWidth="true" max="2294" min="2049" outlineLevel="0" style="4" width="9.14062530925693"/>
    <col customWidth="true" max="2295" min="2295" outlineLevel="0" style="4" width="10.7109374563868"/>
    <col customWidth="true" max="2296" min="2296" outlineLevel="0" style="4" width="57.9999976316735"/>
    <col customWidth="true" max="2297" min="2297" outlineLevel="0" style="4" width="35.8554677977794"/>
    <col customWidth="true" max="2299" min="2298" outlineLevel="0" style="4" width="26.7109367797221"/>
    <col customWidth="true" max="2301" min="2300" outlineLevel="0" style="4" width="26.2851549739848"/>
    <col customWidth="true" max="2302" min="2302" outlineLevel="0" style="4" width="23.9999986466705"/>
    <col customWidth="true" max="2304" min="2303" outlineLevel="0" style="4" width="22.7109388097163"/>
    <col bestFit="true" customWidth="true" max="2550" min="2305" outlineLevel="0" style="4" width="9.14062530925693"/>
    <col customWidth="true" max="2551" min="2551" outlineLevel="0" style="4" width="10.7109374563868"/>
    <col customWidth="true" max="2552" min="2552" outlineLevel="0" style="4" width="57.9999976316735"/>
    <col customWidth="true" max="2553" min="2553" outlineLevel="0" style="4" width="35.8554677977794"/>
    <col customWidth="true" max="2555" min="2554" outlineLevel="0" style="4" width="26.7109367797221"/>
    <col customWidth="true" max="2557" min="2556" outlineLevel="0" style="4" width="26.2851549739848"/>
    <col customWidth="true" max="2558" min="2558" outlineLevel="0" style="4" width="23.9999986466705"/>
    <col customWidth="true" max="2560" min="2559" outlineLevel="0" style="4" width="22.7109388097163"/>
    <col bestFit="true" customWidth="true" max="2806" min="2561" outlineLevel="0" style="4" width="9.14062530925693"/>
    <col customWidth="true" max="2807" min="2807" outlineLevel="0" style="4" width="10.7109374563868"/>
    <col customWidth="true" max="2808" min="2808" outlineLevel="0" style="4" width="57.9999976316735"/>
    <col customWidth="true" max="2809" min="2809" outlineLevel="0" style="4" width="35.8554677977794"/>
    <col customWidth="true" max="2811" min="2810" outlineLevel="0" style="4" width="26.7109367797221"/>
    <col customWidth="true" max="2813" min="2812" outlineLevel="0" style="4" width="26.2851549739848"/>
    <col customWidth="true" max="2814" min="2814" outlineLevel="0" style="4" width="23.9999986466705"/>
    <col customWidth="true" max="2816" min="2815" outlineLevel="0" style="4" width="22.7109388097163"/>
    <col bestFit="true" customWidth="true" max="3062" min="2817" outlineLevel="0" style="4" width="9.14062530925693"/>
    <col customWidth="true" max="3063" min="3063" outlineLevel="0" style="4" width="10.7109374563868"/>
    <col customWidth="true" max="3064" min="3064" outlineLevel="0" style="4" width="57.9999976316735"/>
    <col customWidth="true" max="3065" min="3065" outlineLevel="0" style="4" width="35.8554677977794"/>
    <col customWidth="true" max="3067" min="3066" outlineLevel="0" style="4" width="26.7109367797221"/>
    <col customWidth="true" max="3069" min="3068" outlineLevel="0" style="4" width="26.2851549739848"/>
    <col customWidth="true" max="3070" min="3070" outlineLevel="0" style="4" width="23.9999986466705"/>
    <col customWidth="true" max="3072" min="3071" outlineLevel="0" style="4" width="22.7109388097163"/>
    <col bestFit="true" customWidth="true" max="3318" min="3073" outlineLevel="0" style="4" width="9.14062530925693"/>
    <col customWidth="true" max="3319" min="3319" outlineLevel="0" style="4" width="10.7109374563868"/>
    <col customWidth="true" max="3320" min="3320" outlineLevel="0" style="4" width="57.9999976316735"/>
    <col customWidth="true" max="3321" min="3321" outlineLevel="0" style="4" width="35.8554677977794"/>
    <col customWidth="true" max="3323" min="3322" outlineLevel="0" style="4" width="26.7109367797221"/>
    <col customWidth="true" max="3325" min="3324" outlineLevel="0" style="4" width="26.2851549739848"/>
    <col customWidth="true" max="3326" min="3326" outlineLevel="0" style="4" width="23.9999986466705"/>
    <col customWidth="true" max="3328" min="3327" outlineLevel="0" style="4" width="22.7109388097163"/>
    <col bestFit="true" customWidth="true" max="3574" min="3329" outlineLevel="0" style="4" width="9.14062530925693"/>
    <col customWidth="true" max="3575" min="3575" outlineLevel="0" style="4" width="10.7109374563868"/>
    <col customWidth="true" max="3576" min="3576" outlineLevel="0" style="4" width="57.9999976316735"/>
    <col customWidth="true" max="3577" min="3577" outlineLevel="0" style="4" width="35.8554677977794"/>
    <col customWidth="true" max="3579" min="3578" outlineLevel="0" style="4" width="26.7109367797221"/>
    <col customWidth="true" max="3581" min="3580" outlineLevel="0" style="4" width="26.2851549739848"/>
    <col customWidth="true" max="3582" min="3582" outlineLevel="0" style="4" width="23.9999986466705"/>
    <col customWidth="true" max="3584" min="3583" outlineLevel="0" style="4" width="22.7109388097163"/>
    <col bestFit="true" customWidth="true" max="3830" min="3585" outlineLevel="0" style="4" width="9.14062530925693"/>
    <col customWidth="true" max="3831" min="3831" outlineLevel="0" style="4" width="10.7109374563868"/>
    <col customWidth="true" max="3832" min="3832" outlineLevel="0" style="4" width="57.9999976316735"/>
    <col customWidth="true" max="3833" min="3833" outlineLevel="0" style="4" width="35.8554677977794"/>
    <col customWidth="true" max="3835" min="3834" outlineLevel="0" style="4" width="26.7109367797221"/>
    <col customWidth="true" max="3837" min="3836" outlineLevel="0" style="4" width="26.2851549739848"/>
    <col customWidth="true" max="3838" min="3838" outlineLevel="0" style="4" width="23.9999986466705"/>
    <col customWidth="true" max="3840" min="3839" outlineLevel="0" style="4" width="22.7109388097163"/>
    <col bestFit="true" customWidth="true" max="4086" min="3841" outlineLevel="0" style="4" width="9.14062530925693"/>
    <col customWidth="true" max="4087" min="4087" outlineLevel="0" style="4" width="10.7109374563868"/>
    <col customWidth="true" max="4088" min="4088" outlineLevel="0" style="4" width="57.9999976316735"/>
    <col customWidth="true" max="4089" min="4089" outlineLevel="0" style="4" width="35.8554677977794"/>
    <col customWidth="true" max="4091" min="4090" outlineLevel="0" style="4" width="26.7109367797221"/>
    <col customWidth="true" max="4093" min="4092" outlineLevel="0" style="4" width="26.2851549739848"/>
    <col customWidth="true" max="4094" min="4094" outlineLevel="0" style="4" width="23.9999986466705"/>
    <col customWidth="true" max="4096" min="4095" outlineLevel="0" style="4" width="22.7109388097163"/>
    <col bestFit="true" customWidth="true" max="4342" min="4097" outlineLevel="0" style="4" width="9.14062530925693"/>
    <col customWidth="true" max="4343" min="4343" outlineLevel="0" style="4" width="10.7109374563868"/>
    <col customWidth="true" max="4344" min="4344" outlineLevel="0" style="4" width="57.9999976316735"/>
    <col customWidth="true" max="4345" min="4345" outlineLevel="0" style="4" width="35.8554677977794"/>
    <col customWidth="true" max="4347" min="4346" outlineLevel="0" style="4" width="26.7109367797221"/>
    <col customWidth="true" max="4349" min="4348" outlineLevel="0" style="4" width="26.2851549739848"/>
    <col customWidth="true" max="4350" min="4350" outlineLevel="0" style="4" width="23.9999986466705"/>
    <col customWidth="true" max="4352" min="4351" outlineLevel="0" style="4" width="22.7109388097163"/>
    <col bestFit="true" customWidth="true" max="4598" min="4353" outlineLevel="0" style="4" width="9.14062530925693"/>
    <col customWidth="true" max="4599" min="4599" outlineLevel="0" style="4" width="10.7109374563868"/>
    <col customWidth="true" max="4600" min="4600" outlineLevel="0" style="4" width="57.9999976316735"/>
    <col customWidth="true" max="4601" min="4601" outlineLevel="0" style="4" width="35.8554677977794"/>
    <col customWidth="true" max="4603" min="4602" outlineLevel="0" style="4" width="26.7109367797221"/>
    <col customWidth="true" max="4605" min="4604" outlineLevel="0" style="4" width="26.2851549739848"/>
    <col customWidth="true" max="4606" min="4606" outlineLevel="0" style="4" width="23.9999986466705"/>
    <col customWidth="true" max="4608" min="4607" outlineLevel="0" style="4" width="22.7109388097163"/>
    <col bestFit="true" customWidth="true" max="4854" min="4609" outlineLevel="0" style="4" width="9.14062530925693"/>
    <col customWidth="true" max="4855" min="4855" outlineLevel="0" style="4" width="10.7109374563868"/>
    <col customWidth="true" max="4856" min="4856" outlineLevel="0" style="4" width="57.9999976316735"/>
    <col customWidth="true" max="4857" min="4857" outlineLevel="0" style="4" width="35.8554677977794"/>
    <col customWidth="true" max="4859" min="4858" outlineLevel="0" style="4" width="26.7109367797221"/>
    <col customWidth="true" max="4861" min="4860" outlineLevel="0" style="4" width="26.2851549739848"/>
    <col customWidth="true" max="4862" min="4862" outlineLevel="0" style="4" width="23.9999986466705"/>
    <col customWidth="true" max="4864" min="4863" outlineLevel="0" style="4" width="22.7109388097163"/>
    <col bestFit="true" customWidth="true" max="5110" min="4865" outlineLevel="0" style="4" width="9.14062530925693"/>
    <col customWidth="true" max="5111" min="5111" outlineLevel="0" style="4" width="10.7109374563868"/>
    <col customWidth="true" max="5112" min="5112" outlineLevel="0" style="4" width="57.9999976316735"/>
    <col customWidth="true" max="5113" min="5113" outlineLevel="0" style="4" width="35.8554677977794"/>
    <col customWidth="true" max="5115" min="5114" outlineLevel="0" style="4" width="26.7109367797221"/>
    <col customWidth="true" max="5117" min="5116" outlineLevel="0" style="4" width="26.2851549739848"/>
    <col customWidth="true" max="5118" min="5118" outlineLevel="0" style="4" width="23.9999986466705"/>
    <col customWidth="true" max="5120" min="5119" outlineLevel="0" style="4" width="22.7109388097163"/>
    <col bestFit="true" customWidth="true" max="5366" min="5121" outlineLevel="0" style="4" width="9.14062530925693"/>
    <col customWidth="true" max="5367" min="5367" outlineLevel="0" style="4" width="10.7109374563868"/>
    <col customWidth="true" max="5368" min="5368" outlineLevel="0" style="4" width="57.9999976316735"/>
    <col customWidth="true" max="5369" min="5369" outlineLevel="0" style="4" width="35.8554677977794"/>
    <col customWidth="true" max="5371" min="5370" outlineLevel="0" style="4" width="26.7109367797221"/>
    <col customWidth="true" max="5373" min="5372" outlineLevel="0" style="4" width="26.2851549739848"/>
    <col customWidth="true" max="5374" min="5374" outlineLevel="0" style="4" width="23.9999986466705"/>
    <col customWidth="true" max="5376" min="5375" outlineLevel="0" style="4" width="22.7109388097163"/>
    <col bestFit="true" customWidth="true" max="5622" min="5377" outlineLevel="0" style="4" width="9.14062530925693"/>
    <col customWidth="true" max="5623" min="5623" outlineLevel="0" style="4" width="10.7109374563868"/>
    <col customWidth="true" max="5624" min="5624" outlineLevel="0" style="4" width="57.9999976316735"/>
    <col customWidth="true" max="5625" min="5625" outlineLevel="0" style="4" width="35.8554677977794"/>
    <col customWidth="true" max="5627" min="5626" outlineLevel="0" style="4" width="26.7109367797221"/>
    <col customWidth="true" max="5629" min="5628" outlineLevel="0" style="4" width="26.2851549739848"/>
    <col customWidth="true" max="5630" min="5630" outlineLevel="0" style="4" width="23.9999986466705"/>
    <col customWidth="true" max="5632" min="5631" outlineLevel="0" style="4" width="22.7109388097163"/>
    <col bestFit="true" customWidth="true" max="5878" min="5633" outlineLevel="0" style="4" width="9.14062530925693"/>
    <col customWidth="true" max="5879" min="5879" outlineLevel="0" style="4" width="10.7109374563868"/>
    <col customWidth="true" max="5880" min="5880" outlineLevel="0" style="4" width="57.9999976316735"/>
    <col customWidth="true" max="5881" min="5881" outlineLevel="0" style="4" width="35.8554677977794"/>
    <col customWidth="true" max="5883" min="5882" outlineLevel="0" style="4" width="26.7109367797221"/>
    <col customWidth="true" max="5885" min="5884" outlineLevel="0" style="4" width="26.2851549739848"/>
    <col customWidth="true" max="5886" min="5886" outlineLevel="0" style="4" width="23.9999986466705"/>
    <col customWidth="true" max="5888" min="5887" outlineLevel="0" style="4" width="22.7109388097163"/>
    <col bestFit="true" customWidth="true" max="6134" min="5889" outlineLevel="0" style="4" width="9.14062530925693"/>
    <col customWidth="true" max="6135" min="6135" outlineLevel="0" style="4" width="10.7109374563868"/>
    <col customWidth="true" max="6136" min="6136" outlineLevel="0" style="4" width="57.9999976316735"/>
    <col customWidth="true" max="6137" min="6137" outlineLevel="0" style="4" width="35.8554677977794"/>
    <col customWidth="true" max="6139" min="6138" outlineLevel="0" style="4" width="26.7109367797221"/>
    <col customWidth="true" max="6141" min="6140" outlineLevel="0" style="4" width="26.2851549739848"/>
    <col customWidth="true" max="6142" min="6142" outlineLevel="0" style="4" width="23.9999986466705"/>
    <col customWidth="true" max="6144" min="6143" outlineLevel="0" style="4" width="22.7109388097163"/>
    <col bestFit="true" customWidth="true" max="6390" min="6145" outlineLevel="0" style="4" width="9.14062530925693"/>
    <col customWidth="true" max="6391" min="6391" outlineLevel="0" style="4" width="10.7109374563868"/>
    <col customWidth="true" max="6392" min="6392" outlineLevel="0" style="4" width="57.9999976316735"/>
    <col customWidth="true" max="6393" min="6393" outlineLevel="0" style="4" width="35.8554677977794"/>
    <col customWidth="true" max="6395" min="6394" outlineLevel="0" style="4" width="26.7109367797221"/>
    <col customWidth="true" max="6397" min="6396" outlineLevel="0" style="4" width="26.2851549739848"/>
    <col customWidth="true" max="6398" min="6398" outlineLevel="0" style="4" width="23.9999986466705"/>
    <col customWidth="true" max="6400" min="6399" outlineLevel="0" style="4" width="22.7109388097163"/>
    <col bestFit="true" customWidth="true" max="6646" min="6401" outlineLevel="0" style="4" width="9.14062530925693"/>
    <col customWidth="true" max="6647" min="6647" outlineLevel="0" style="4" width="10.7109374563868"/>
    <col customWidth="true" max="6648" min="6648" outlineLevel="0" style="4" width="57.9999976316735"/>
    <col customWidth="true" max="6649" min="6649" outlineLevel="0" style="4" width="35.8554677977794"/>
    <col customWidth="true" max="6651" min="6650" outlineLevel="0" style="4" width="26.7109367797221"/>
    <col customWidth="true" max="6653" min="6652" outlineLevel="0" style="4" width="26.2851549739848"/>
    <col customWidth="true" max="6654" min="6654" outlineLevel="0" style="4" width="23.9999986466705"/>
    <col customWidth="true" max="6656" min="6655" outlineLevel="0" style="4" width="22.7109388097163"/>
    <col bestFit="true" customWidth="true" max="6902" min="6657" outlineLevel="0" style="4" width="9.14062530925693"/>
    <col customWidth="true" max="6903" min="6903" outlineLevel="0" style="4" width="10.7109374563868"/>
    <col customWidth="true" max="6904" min="6904" outlineLevel="0" style="4" width="57.9999976316735"/>
    <col customWidth="true" max="6905" min="6905" outlineLevel="0" style="4" width="35.8554677977794"/>
    <col customWidth="true" max="6907" min="6906" outlineLevel="0" style="4" width="26.7109367797221"/>
    <col customWidth="true" max="6909" min="6908" outlineLevel="0" style="4" width="26.2851549739848"/>
    <col customWidth="true" max="6910" min="6910" outlineLevel="0" style="4" width="23.9999986466705"/>
    <col customWidth="true" max="6912" min="6911" outlineLevel="0" style="4" width="22.7109388097163"/>
    <col bestFit="true" customWidth="true" max="7158" min="6913" outlineLevel="0" style="4" width="9.14062530925693"/>
    <col customWidth="true" max="7159" min="7159" outlineLevel="0" style="4" width="10.7109374563868"/>
    <col customWidth="true" max="7160" min="7160" outlineLevel="0" style="4" width="57.9999976316735"/>
    <col customWidth="true" max="7161" min="7161" outlineLevel="0" style="4" width="35.8554677977794"/>
    <col customWidth="true" max="7163" min="7162" outlineLevel="0" style="4" width="26.7109367797221"/>
    <col customWidth="true" max="7165" min="7164" outlineLevel="0" style="4" width="26.2851549739848"/>
    <col customWidth="true" max="7166" min="7166" outlineLevel="0" style="4" width="23.9999986466705"/>
    <col customWidth="true" max="7168" min="7167" outlineLevel="0" style="4" width="22.7109388097163"/>
    <col bestFit="true" customWidth="true" max="7414" min="7169" outlineLevel="0" style="4" width="9.14062530925693"/>
    <col customWidth="true" max="7415" min="7415" outlineLevel="0" style="4" width="10.7109374563868"/>
    <col customWidth="true" max="7416" min="7416" outlineLevel="0" style="4" width="57.9999976316735"/>
    <col customWidth="true" max="7417" min="7417" outlineLevel="0" style="4" width="35.8554677977794"/>
    <col customWidth="true" max="7419" min="7418" outlineLevel="0" style="4" width="26.7109367797221"/>
    <col customWidth="true" max="7421" min="7420" outlineLevel="0" style="4" width="26.2851549739848"/>
    <col customWidth="true" max="7422" min="7422" outlineLevel="0" style="4" width="23.9999986466705"/>
    <col customWidth="true" max="7424" min="7423" outlineLevel="0" style="4" width="22.7109388097163"/>
    <col bestFit="true" customWidth="true" max="7670" min="7425" outlineLevel="0" style="4" width="9.14062530925693"/>
    <col customWidth="true" max="7671" min="7671" outlineLevel="0" style="4" width="10.7109374563868"/>
    <col customWidth="true" max="7672" min="7672" outlineLevel="0" style="4" width="57.9999976316735"/>
    <col customWidth="true" max="7673" min="7673" outlineLevel="0" style="4" width="35.8554677977794"/>
    <col customWidth="true" max="7675" min="7674" outlineLevel="0" style="4" width="26.7109367797221"/>
    <col customWidth="true" max="7677" min="7676" outlineLevel="0" style="4" width="26.2851549739848"/>
    <col customWidth="true" max="7678" min="7678" outlineLevel="0" style="4" width="23.9999986466705"/>
    <col customWidth="true" max="7680" min="7679" outlineLevel="0" style="4" width="22.7109388097163"/>
    <col bestFit="true" customWidth="true" max="7926" min="7681" outlineLevel="0" style="4" width="9.14062530925693"/>
    <col customWidth="true" max="7927" min="7927" outlineLevel="0" style="4" width="10.7109374563868"/>
    <col customWidth="true" max="7928" min="7928" outlineLevel="0" style="4" width="57.9999976316735"/>
    <col customWidth="true" max="7929" min="7929" outlineLevel="0" style="4" width="35.8554677977794"/>
    <col customWidth="true" max="7931" min="7930" outlineLevel="0" style="4" width="26.7109367797221"/>
    <col customWidth="true" max="7933" min="7932" outlineLevel="0" style="4" width="26.2851549739848"/>
    <col customWidth="true" max="7934" min="7934" outlineLevel="0" style="4" width="23.9999986466705"/>
    <col customWidth="true" max="7936" min="7935" outlineLevel="0" style="4" width="22.7109388097163"/>
    <col bestFit="true" customWidth="true" max="8182" min="7937" outlineLevel="0" style="4" width="9.14062530925693"/>
    <col customWidth="true" max="8183" min="8183" outlineLevel="0" style="4" width="10.7109374563868"/>
    <col customWidth="true" max="8184" min="8184" outlineLevel="0" style="4" width="57.9999976316735"/>
    <col customWidth="true" max="8185" min="8185" outlineLevel="0" style="4" width="35.8554677977794"/>
    <col customWidth="true" max="8187" min="8186" outlineLevel="0" style="4" width="26.7109367797221"/>
    <col customWidth="true" max="8189" min="8188" outlineLevel="0" style="4" width="26.2851549739848"/>
    <col customWidth="true" max="8190" min="8190" outlineLevel="0" style="4" width="23.9999986466705"/>
    <col customWidth="true" max="8192" min="8191" outlineLevel="0" style="4" width="22.7109388097163"/>
    <col bestFit="true" customWidth="true" max="8438" min="8193" outlineLevel="0" style="4" width="9.14062530925693"/>
    <col customWidth="true" max="8439" min="8439" outlineLevel="0" style="4" width="10.7109374563868"/>
    <col customWidth="true" max="8440" min="8440" outlineLevel="0" style="4" width="57.9999976316735"/>
    <col customWidth="true" max="8441" min="8441" outlineLevel="0" style="4" width="35.8554677977794"/>
    <col customWidth="true" max="8443" min="8442" outlineLevel="0" style="4" width="26.7109367797221"/>
    <col customWidth="true" max="8445" min="8444" outlineLevel="0" style="4" width="26.2851549739848"/>
    <col customWidth="true" max="8446" min="8446" outlineLevel="0" style="4" width="23.9999986466705"/>
    <col customWidth="true" max="8448" min="8447" outlineLevel="0" style="4" width="22.7109388097163"/>
    <col bestFit="true" customWidth="true" max="8694" min="8449" outlineLevel="0" style="4" width="9.14062530925693"/>
    <col customWidth="true" max="8695" min="8695" outlineLevel="0" style="4" width="10.7109374563868"/>
    <col customWidth="true" max="8696" min="8696" outlineLevel="0" style="4" width="57.9999976316735"/>
    <col customWidth="true" max="8697" min="8697" outlineLevel="0" style="4" width="35.8554677977794"/>
    <col customWidth="true" max="8699" min="8698" outlineLevel="0" style="4" width="26.7109367797221"/>
    <col customWidth="true" max="8701" min="8700" outlineLevel="0" style="4" width="26.2851549739848"/>
    <col customWidth="true" max="8702" min="8702" outlineLevel="0" style="4" width="23.9999986466705"/>
    <col customWidth="true" max="8704" min="8703" outlineLevel="0" style="4" width="22.7109388097163"/>
    <col bestFit="true" customWidth="true" max="8950" min="8705" outlineLevel="0" style="4" width="9.14062530925693"/>
    <col customWidth="true" max="8951" min="8951" outlineLevel="0" style="4" width="10.7109374563868"/>
    <col customWidth="true" max="8952" min="8952" outlineLevel="0" style="4" width="57.9999976316735"/>
    <col customWidth="true" max="8953" min="8953" outlineLevel="0" style="4" width="35.8554677977794"/>
    <col customWidth="true" max="8955" min="8954" outlineLevel="0" style="4" width="26.7109367797221"/>
    <col customWidth="true" max="8957" min="8956" outlineLevel="0" style="4" width="26.2851549739848"/>
    <col customWidth="true" max="8958" min="8958" outlineLevel="0" style="4" width="23.9999986466705"/>
    <col customWidth="true" max="8960" min="8959" outlineLevel="0" style="4" width="22.7109388097163"/>
    <col bestFit="true" customWidth="true" max="9206" min="8961" outlineLevel="0" style="4" width="9.14062530925693"/>
    <col customWidth="true" max="9207" min="9207" outlineLevel="0" style="4" width="10.7109374563868"/>
    <col customWidth="true" max="9208" min="9208" outlineLevel="0" style="4" width="57.9999976316735"/>
    <col customWidth="true" max="9209" min="9209" outlineLevel="0" style="4" width="35.8554677977794"/>
    <col customWidth="true" max="9211" min="9210" outlineLevel="0" style="4" width="26.7109367797221"/>
    <col customWidth="true" max="9213" min="9212" outlineLevel="0" style="4" width="26.2851549739848"/>
    <col customWidth="true" max="9214" min="9214" outlineLevel="0" style="4" width="23.9999986466705"/>
    <col customWidth="true" max="9216" min="9215" outlineLevel="0" style="4" width="22.7109388097163"/>
    <col bestFit="true" customWidth="true" max="9462" min="9217" outlineLevel="0" style="4" width="9.14062530925693"/>
    <col customWidth="true" max="9463" min="9463" outlineLevel="0" style="4" width="10.7109374563868"/>
    <col customWidth="true" max="9464" min="9464" outlineLevel="0" style="4" width="57.9999976316735"/>
    <col customWidth="true" max="9465" min="9465" outlineLevel="0" style="4" width="35.8554677977794"/>
    <col customWidth="true" max="9467" min="9466" outlineLevel="0" style="4" width="26.7109367797221"/>
    <col customWidth="true" max="9469" min="9468" outlineLevel="0" style="4" width="26.2851549739848"/>
    <col customWidth="true" max="9470" min="9470" outlineLevel="0" style="4" width="23.9999986466705"/>
    <col customWidth="true" max="9472" min="9471" outlineLevel="0" style="4" width="22.7109388097163"/>
    <col bestFit="true" customWidth="true" max="9718" min="9473" outlineLevel="0" style="4" width="9.14062530925693"/>
    <col customWidth="true" max="9719" min="9719" outlineLevel="0" style="4" width="10.7109374563868"/>
    <col customWidth="true" max="9720" min="9720" outlineLevel="0" style="4" width="57.9999976316735"/>
    <col customWidth="true" max="9721" min="9721" outlineLevel="0" style="4" width="35.8554677977794"/>
    <col customWidth="true" max="9723" min="9722" outlineLevel="0" style="4" width="26.7109367797221"/>
    <col customWidth="true" max="9725" min="9724" outlineLevel="0" style="4" width="26.2851549739848"/>
    <col customWidth="true" max="9726" min="9726" outlineLevel="0" style="4" width="23.9999986466705"/>
    <col customWidth="true" max="9728" min="9727" outlineLevel="0" style="4" width="22.7109388097163"/>
    <col bestFit="true" customWidth="true" max="9974" min="9729" outlineLevel="0" style="4" width="9.14062530925693"/>
    <col customWidth="true" max="9975" min="9975" outlineLevel="0" style="4" width="10.7109374563868"/>
    <col customWidth="true" max="9976" min="9976" outlineLevel="0" style="4" width="57.9999976316735"/>
    <col customWidth="true" max="9977" min="9977" outlineLevel="0" style="4" width="35.8554677977794"/>
    <col customWidth="true" max="9979" min="9978" outlineLevel="0" style="4" width="26.7109367797221"/>
    <col customWidth="true" max="9981" min="9980" outlineLevel="0" style="4" width="26.2851549739848"/>
    <col customWidth="true" max="9982" min="9982" outlineLevel="0" style="4" width="23.9999986466705"/>
    <col customWidth="true" max="9984" min="9983" outlineLevel="0" style="4" width="22.7109388097163"/>
    <col bestFit="true" customWidth="true" max="10230" min="9985" outlineLevel="0" style="4" width="9.14062530925693"/>
    <col customWidth="true" max="10231" min="10231" outlineLevel="0" style="4" width="10.7109374563868"/>
    <col customWidth="true" max="10232" min="10232" outlineLevel="0" style="4" width="57.9999976316735"/>
    <col customWidth="true" max="10233" min="10233" outlineLevel="0" style="4" width="35.8554677977794"/>
    <col customWidth="true" max="10235" min="10234" outlineLevel="0" style="4" width="26.7109367797221"/>
    <col customWidth="true" max="10237" min="10236" outlineLevel="0" style="4" width="26.2851549739848"/>
    <col customWidth="true" max="10238" min="10238" outlineLevel="0" style="4" width="23.9999986466705"/>
    <col customWidth="true" max="10240" min="10239" outlineLevel="0" style="4" width="22.7109388097163"/>
    <col bestFit="true" customWidth="true" max="10486" min="10241" outlineLevel="0" style="4" width="9.14062530925693"/>
    <col customWidth="true" max="10487" min="10487" outlineLevel="0" style="4" width="10.7109374563868"/>
    <col customWidth="true" max="10488" min="10488" outlineLevel="0" style="4" width="57.9999976316735"/>
    <col customWidth="true" max="10489" min="10489" outlineLevel="0" style="4" width="35.8554677977794"/>
    <col customWidth="true" max="10491" min="10490" outlineLevel="0" style="4" width="26.7109367797221"/>
    <col customWidth="true" max="10493" min="10492" outlineLevel="0" style="4" width="26.2851549739848"/>
    <col customWidth="true" max="10494" min="10494" outlineLevel="0" style="4" width="23.9999986466705"/>
    <col customWidth="true" max="10496" min="10495" outlineLevel="0" style="4" width="22.7109388097163"/>
    <col bestFit="true" customWidth="true" max="10742" min="10497" outlineLevel="0" style="4" width="9.14062530925693"/>
    <col customWidth="true" max="10743" min="10743" outlineLevel="0" style="4" width="10.7109374563868"/>
    <col customWidth="true" max="10744" min="10744" outlineLevel="0" style="4" width="57.9999976316735"/>
    <col customWidth="true" max="10745" min="10745" outlineLevel="0" style="4" width="35.8554677977794"/>
    <col customWidth="true" max="10747" min="10746" outlineLevel="0" style="4" width="26.7109367797221"/>
    <col customWidth="true" max="10749" min="10748" outlineLevel="0" style="4" width="26.2851549739848"/>
    <col customWidth="true" max="10750" min="10750" outlineLevel="0" style="4" width="23.9999986466705"/>
    <col customWidth="true" max="10752" min="10751" outlineLevel="0" style="4" width="22.7109388097163"/>
    <col bestFit="true" customWidth="true" max="10998" min="10753" outlineLevel="0" style="4" width="9.14062530925693"/>
    <col customWidth="true" max="10999" min="10999" outlineLevel="0" style="4" width="10.7109374563868"/>
    <col customWidth="true" max="11000" min="11000" outlineLevel="0" style="4" width="57.9999976316735"/>
    <col customWidth="true" max="11001" min="11001" outlineLevel="0" style="4" width="35.8554677977794"/>
    <col customWidth="true" max="11003" min="11002" outlineLevel="0" style="4" width="26.7109367797221"/>
    <col customWidth="true" max="11005" min="11004" outlineLevel="0" style="4" width="26.2851549739848"/>
    <col customWidth="true" max="11006" min="11006" outlineLevel="0" style="4" width="23.9999986466705"/>
    <col customWidth="true" max="11008" min="11007" outlineLevel="0" style="4" width="22.7109388097163"/>
    <col bestFit="true" customWidth="true" max="11254" min="11009" outlineLevel="0" style="4" width="9.14062530925693"/>
    <col customWidth="true" max="11255" min="11255" outlineLevel="0" style="4" width="10.7109374563868"/>
    <col customWidth="true" max="11256" min="11256" outlineLevel="0" style="4" width="57.9999976316735"/>
    <col customWidth="true" max="11257" min="11257" outlineLevel="0" style="4" width="35.8554677977794"/>
    <col customWidth="true" max="11259" min="11258" outlineLevel="0" style="4" width="26.7109367797221"/>
    <col customWidth="true" max="11261" min="11260" outlineLevel="0" style="4" width="26.2851549739848"/>
    <col customWidth="true" max="11262" min="11262" outlineLevel="0" style="4" width="23.9999986466705"/>
    <col customWidth="true" max="11264" min="11263" outlineLevel="0" style="4" width="22.7109388097163"/>
    <col bestFit="true" customWidth="true" max="11510" min="11265" outlineLevel="0" style="4" width="9.14062530925693"/>
    <col customWidth="true" max="11511" min="11511" outlineLevel="0" style="4" width="10.7109374563868"/>
    <col customWidth="true" max="11512" min="11512" outlineLevel="0" style="4" width="57.9999976316735"/>
    <col customWidth="true" max="11513" min="11513" outlineLevel="0" style="4" width="35.8554677977794"/>
    <col customWidth="true" max="11515" min="11514" outlineLevel="0" style="4" width="26.7109367797221"/>
    <col customWidth="true" max="11517" min="11516" outlineLevel="0" style="4" width="26.2851549739848"/>
    <col customWidth="true" max="11518" min="11518" outlineLevel="0" style="4" width="23.9999986466705"/>
    <col customWidth="true" max="11520" min="11519" outlineLevel="0" style="4" width="22.7109388097163"/>
    <col bestFit="true" customWidth="true" max="11766" min="11521" outlineLevel="0" style="4" width="9.14062530925693"/>
    <col customWidth="true" max="11767" min="11767" outlineLevel="0" style="4" width="10.7109374563868"/>
    <col customWidth="true" max="11768" min="11768" outlineLevel="0" style="4" width="57.9999976316735"/>
    <col customWidth="true" max="11769" min="11769" outlineLevel="0" style="4" width="35.8554677977794"/>
    <col customWidth="true" max="11771" min="11770" outlineLevel="0" style="4" width="26.7109367797221"/>
    <col customWidth="true" max="11773" min="11772" outlineLevel="0" style="4" width="26.2851549739848"/>
    <col customWidth="true" max="11774" min="11774" outlineLevel="0" style="4" width="23.9999986466705"/>
    <col customWidth="true" max="11776" min="11775" outlineLevel="0" style="4" width="22.7109388097163"/>
    <col bestFit="true" customWidth="true" max="12022" min="11777" outlineLevel="0" style="4" width="9.14062530925693"/>
    <col customWidth="true" max="12023" min="12023" outlineLevel="0" style="4" width="10.7109374563868"/>
    <col customWidth="true" max="12024" min="12024" outlineLevel="0" style="4" width="57.9999976316735"/>
    <col customWidth="true" max="12025" min="12025" outlineLevel="0" style="4" width="35.8554677977794"/>
    <col customWidth="true" max="12027" min="12026" outlineLevel="0" style="4" width="26.7109367797221"/>
    <col customWidth="true" max="12029" min="12028" outlineLevel="0" style="4" width="26.2851549739848"/>
    <col customWidth="true" max="12030" min="12030" outlineLevel="0" style="4" width="23.9999986466705"/>
    <col customWidth="true" max="12032" min="12031" outlineLevel="0" style="4" width="22.7109388097163"/>
    <col bestFit="true" customWidth="true" max="12278" min="12033" outlineLevel="0" style="4" width="9.14062530925693"/>
    <col customWidth="true" max="12279" min="12279" outlineLevel="0" style="4" width="10.7109374563868"/>
    <col customWidth="true" max="12280" min="12280" outlineLevel="0" style="4" width="57.9999976316735"/>
    <col customWidth="true" max="12281" min="12281" outlineLevel="0" style="4" width="35.8554677977794"/>
    <col customWidth="true" max="12283" min="12282" outlineLevel="0" style="4" width="26.7109367797221"/>
    <col customWidth="true" max="12285" min="12284" outlineLevel="0" style="4" width="26.2851549739848"/>
    <col customWidth="true" max="12286" min="12286" outlineLevel="0" style="4" width="23.9999986466705"/>
    <col customWidth="true" max="12288" min="12287" outlineLevel="0" style="4" width="22.7109388097163"/>
    <col bestFit="true" customWidth="true" max="12534" min="12289" outlineLevel="0" style="4" width="9.14062530925693"/>
    <col customWidth="true" max="12535" min="12535" outlineLevel="0" style="4" width="10.7109374563868"/>
    <col customWidth="true" max="12536" min="12536" outlineLevel="0" style="4" width="57.9999976316735"/>
    <col customWidth="true" max="12537" min="12537" outlineLevel="0" style="4" width="35.8554677977794"/>
    <col customWidth="true" max="12539" min="12538" outlineLevel="0" style="4" width="26.7109367797221"/>
    <col customWidth="true" max="12541" min="12540" outlineLevel="0" style="4" width="26.2851549739848"/>
    <col customWidth="true" max="12542" min="12542" outlineLevel="0" style="4" width="23.9999986466705"/>
    <col customWidth="true" max="12544" min="12543" outlineLevel="0" style="4" width="22.7109388097163"/>
    <col bestFit="true" customWidth="true" max="12790" min="12545" outlineLevel="0" style="4" width="9.14062530925693"/>
    <col customWidth="true" max="12791" min="12791" outlineLevel="0" style="4" width="10.7109374563868"/>
    <col customWidth="true" max="12792" min="12792" outlineLevel="0" style="4" width="57.9999976316735"/>
    <col customWidth="true" max="12793" min="12793" outlineLevel="0" style="4" width="35.8554677977794"/>
    <col customWidth="true" max="12795" min="12794" outlineLevel="0" style="4" width="26.7109367797221"/>
    <col customWidth="true" max="12797" min="12796" outlineLevel="0" style="4" width="26.2851549739848"/>
    <col customWidth="true" max="12798" min="12798" outlineLevel="0" style="4" width="23.9999986466705"/>
    <col customWidth="true" max="12800" min="12799" outlineLevel="0" style="4" width="22.7109388097163"/>
    <col bestFit="true" customWidth="true" max="13046" min="12801" outlineLevel="0" style="4" width="9.14062530925693"/>
    <col customWidth="true" max="13047" min="13047" outlineLevel="0" style="4" width="10.7109374563868"/>
    <col customWidth="true" max="13048" min="13048" outlineLevel="0" style="4" width="57.9999976316735"/>
    <col customWidth="true" max="13049" min="13049" outlineLevel="0" style="4" width="35.8554677977794"/>
    <col customWidth="true" max="13051" min="13050" outlineLevel="0" style="4" width="26.7109367797221"/>
    <col customWidth="true" max="13053" min="13052" outlineLevel="0" style="4" width="26.2851549739848"/>
    <col customWidth="true" max="13054" min="13054" outlineLevel="0" style="4" width="23.9999986466705"/>
    <col customWidth="true" max="13056" min="13055" outlineLevel="0" style="4" width="22.7109388097163"/>
    <col bestFit="true" customWidth="true" max="13302" min="13057" outlineLevel="0" style="4" width="9.14062530925693"/>
    <col customWidth="true" max="13303" min="13303" outlineLevel="0" style="4" width="10.7109374563868"/>
    <col customWidth="true" max="13304" min="13304" outlineLevel="0" style="4" width="57.9999976316735"/>
    <col customWidth="true" max="13305" min="13305" outlineLevel="0" style="4" width="35.8554677977794"/>
    <col customWidth="true" max="13307" min="13306" outlineLevel="0" style="4" width="26.7109367797221"/>
    <col customWidth="true" max="13309" min="13308" outlineLevel="0" style="4" width="26.2851549739848"/>
    <col customWidth="true" max="13310" min="13310" outlineLevel="0" style="4" width="23.9999986466705"/>
    <col customWidth="true" max="13312" min="13311" outlineLevel="0" style="4" width="22.7109388097163"/>
    <col bestFit="true" customWidth="true" max="13558" min="13313" outlineLevel="0" style="4" width="9.14062530925693"/>
    <col customWidth="true" max="13559" min="13559" outlineLevel="0" style="4" width="10.7109374563868"/>
    <col customWidth="true" max="13560" min="13560" outlineLevel="0" style="4" width="57.9999976316735"/>
    <col customWidth="true" max="13561" min="13561" outlineLevel="0" style="4" width="35.8554677977794"/>
    <col customWidth="true" max="13563" min="13562" outlineLevel="0" style="4" width="26.7109367797221"/>
    <col customWidth="true" max="13565" min="13564" outlineLevel="0" style="4" width="26.2851549739848"/>
    <col customWidth="true" max="13566" min="13566" outlineLevel="0" style="4" width="23.9999986466705"/>
    <col customWidth="true" max="13568" min="13567" outlineLevel="0" style="4" width="22.7109388097163"/>
    <col bestFit="true" customWidth="true" max="13814" min="13569" outlineLevel="0" style="4" width="9.14062530925693"/>
    <col customWidth="true" max="13815" min="13815" outlineLevel="0" style="4" width="10.7109374563868"/>
    <col customWidth="true" max="13816" min="13816" outlineLevel="0" style="4" width="57.9999976316735"/>
    <col customWidth="true" max="13817" min="13817" outlineLevel="0" style="4" width="35.8554677977794"/>
    <col customWidth="true" max="13819" min="13818" outlineLevel="0" style="4" width="26.7109367797221"/>
    <col customWidth="true" max="13821" min="13820" outlineLevel="0" style="4" width="26.2851549739848"/>
    <col customWidth="true" max="13822" min="13822" outlineLevel="0" style="4" width="23.9999986466705"/>
    <col customWidth="true" max="13824" min="13823" outlineLevel="0" style="4" width="22.7109388097163"/>
    <col bestFit="true" customWidth="true" max="14070" min="13825" outlineLevel="0" style="4" width="9.14062530925693"/>
    <col customWidth="true" max="14071" min="14071" outlineLevel="0" style="4" width="10.7109374563868"/>
    <col customWidth="true" max="14072" min="14072" outlineLevel="0" style="4" width="57.9999976316735"/>
    <col customWidth="true" max="14073" min="14073" outlineLevel="0" style="4" width="35.8554677977794"/>
    <col customWidth="true" max="14075" min="14074" outlineLevel="0" style="4" width="26.7109367797221"/>
    <col customWidth="true" max="14077" min="14076" outlineLevel="0" style="4" width="26.2851549739848"/>
    <col customWidth="true" max="14078" min="14078" outlineLevel="0" style="4" width="23.9999986466705"/>
    <col customWidth="true" max="14080" min="14079" outlineLevel="0" style="4" width="22.7109388097163"/>
    <col bestFit="true" customWidth="true" max="14326" min="14081" outlineLevel="0" style="4" width="9.14062530925693"/>
    <col customWidth="true" max="14327" min="14327" outlineLevel="0" style="4" width="10.7109374563868"/>
    <col customWidth="true" max="14328" min="14328" outlineLevel="0" style="4" width="57.9999976316735"/>
    <col customWidth="true" max="14329" min="14329" outlineLevel="0" style="4" width="35.8554677977794"/>
    <col customWidth="true" max="14331" min="14330" outlineLevel="0" style="4" width="26.7109367797221"/>
    <col customWidth="true" max="14333" min="14332" outlineLevel="0" style="4" width="26.2851549739848"/>
    <col customWidth="true" max="14334" min="14334" outlineLevel="0" style="4" width="23.9999986466705"/>
    <col customWidth="true" max="14336" min="14335" outlineLevel="0" style="4" width="22.7109388097163"/>
    <col bestFit="true" customWidth="true" max="14582" min="14337" outlineLevel="0" style="4" width="9.14062530925693"/>
    <col customWidth="true" max="14583" min="14583" outlineLevel="0" style="4" width="10.7109374563868"/>
    <col customWidth="true" max="14584" min="14584" outlineLevel="0" style="4" width="57.9999976316735"/>
    <col customWidth="true" max="14585" min="14585" outlineLevel="0" style="4" width="35.8554677977794"/>
    <col customWidth="true" max="14587" min="14586" outlineLevel="0" style="4" width="26.7109367797221"/>
    <col customWidth="true" max="14589" min="14588" outlineLevel="0" style="4" width="26.2851549739848"/>
    <col customWidth="true" max="14590" min="14590" outlineLevel="0" style="4" width="23.9999986466705"/>
    <col customWidth="true" max="14592" min="14591" outlineLevel="0" style="4" width="22.7109388097163"/>
    <col bestFit="true" customWidth="true" max="14838" min="14593" outlineLevel="0" style="4" width="9.14062530925693"/>
    <col customWidth="true" max="14839" min="14839" outlineLevel="0" style="4" width="10.7109374563868"/>
    <col customWidth="true" max="14840" min="14840" outlineLevel="0" style="4" width="57.9999976316735"/>
    <col customWidth="true" max="14841" min="14841" outlineLevel="0" style="4" width="35.8554677977794"/>
    <col customWidth="true" max="14843" min="14842" outlineLevel="0" style="4" width="26.7109367797221"/>
    <col customWidth="true" max="14845" min="14844" outlineLevel="0" style="4" width="26.2851549739848"/>
    <col customWidth="true" max="14846" min="14846" outlineLevel="0" style="4" width="23.9999986466705"/>
    <col customWidth="true" max="14848" min="14847" outlineLevel="0" style="4" width="22.7109388097163"/>
    <col bestFit="true" customWidth="true" max="15094" min="14849" outlineLevel="0" style="4" width="9.14062530925693"/>
    <col customWidth="true" max="15095" min="15095" outlineLevel="0" style="4" width="10.7109374563868"/>
    <col customWidth="true" max="15096" min="15096" outlineLevel="0" style="4" width="57.9999976316735"/>
    <col customWidth="true" max="15097" min="15097" outlineLevel="0" style="4" width="35.8554677977794"/>
    <col customWidth="true" max="15099" min="15098" outlineLevel="0" style="4" width="26.7109367797221"/>
    <col customWidth="true" max="15101" min="15100" outlineLevel="0" style="4" width="26.2851549739848"/>
    <col customWidth="true" max="15102" min="15102" outlineLevel="0" style="4" width="23.9999986466705"/>
    <col customWidth="true" max="15104" min="15103" outlineLevel="0" style="4" width="22.7109388097163"/>
    <col bestFit="true" customWidth="true" max="15350" min="15105" outlineLevel="0" style="4" width="9.14062530925693"/>
    <col customWidth="true" max="15351" min="15351" outlineLevel="0" style="4" width="10.7109374563868"/>
    <col customWidth="true" max="15352" min="15352" outlineLevel="0" style="4" width="57.9999976316735"/>
    <col customWidth="true" max="15353" min="15353" outlineLevel="0" style="4" width="35.8554677977794"/>
    <col customWidth="true" max="15355" min="15354" outlineLevel="0" style="4" width="26.7109367797221"/>
    <col customWidth="true" max="15357" min="15356" outlineLevel="0" style="4" width="26.2851549739848"/>
    <col customWidth="true" max="15358" min="15358" outlineLevel="0" style="4" width="23.9999986466705"/>
    <col customWidth="true" max="15360" min="15359" outlineLevel="0" style="4" width="22.7109388097163"/>
    <col bestFit="true" customWidth="true" max="15606" min="15361" outlineLevel="0" style="4" width="9.14062530925693"/>
    <col customWidth="true" max="15607" min="15607" outlineLevel="0" style="4" width="10.7109374563868"/>
    <col customWidth="true" max="15608" min="15608" outlineLevel="0" style="4" width="57.9999976316735"/>
    <col customWidth="true" max="15609" min="15609" outlineLevel="0" style="4" width="35.8554677977794"/>
    <col customWidth="true" max="15611" min="15610" outlineLevel="0" style="4" width="26.7109367797221"/>
    <col customWidth="true" max="15613" min="15612" outlineLevel="0" style="4" width="26.2851549739848"/>
    <col customWidth="true" max="15614" min="15614" outlineLevel="0" style="4" width="23.9999986466705"/>
    <col customWidth="true" max="15616" min="15615" outlineLevel="0" style="4" width="22.7109388097163"/>
    <col bestFit="true" customWidth="true" max="15862" min="15617" outlineLevel="0" style="4" width="9.14062530925693"/>
    <col customWidth="true" max="15863" min="15863" outlineLevel="0" style="4" width="10.7109374563868"/>
    <col customWidth="true" max="15864" min="15864" outlineLevel="0" style="4" width="57.9999976316735"/>
    <col customWidth="true" max="15865" min="15865" outlineLevel="0" style="4" width="35.8554677977794"/>
    <col customWidth="true" max="15867" min="15866" outlineLevel="0" style="4" width="26.7109367797221"/>
    <col customWidth="true" max="15869" min="15868" outlineLevel="0" style="4" width="26.2851549739848"/>
    <col customWidth="true" max="15870" min="15870" outlineLevel="0" style="4" width="23.9999986466705"/>
    <col customWidth="true" max="15872" min="15871" outlineLevel="0" style="4" width="22.7109388097163"/>
    <col bestFit="true" customWidth="true" max="16118" min="15873" outlineLevel="0" style="4" width="9.14062530925693"/>
    <col customWidth="true" max="16119" min="16119" outlineLevel="0" style="4" width="10.7109374563868"/>
    <col customWidth="true" max="16120" min="16120" outlineLevel="0" style="4" width="57.9999976316735"/>
    <col customWidth="true" max="16121" min="16121" outlineLevel="0" style="4" width="35.8554677977794"/>
    <col customWidth="true" max="16123" min="16122" outlineLevel="0" style="4" width="26.7109367797221"/>
    <col customWidth="true" max="16125" min="16124" outlineLevel="0" style="4" width="26.2851549739848"/>
    <col customWidth="true" max="16126" min="16126" outlineLevel="0" style="4" width="23.9999986466705"/>
    <col customWidth="true" max="16128" min="16127" outlineLevel="0" style="4" width="22.7109388097163"/>
    <col bestFit="true" customWidth="true" max="16384" min="16129" outlineLevel="0" style="4" width="9.14062530925693"/>
  </cols>
  <sheetData>
    <row ht="20.25" outlineLevel="0" r="1">
      <c r="A1" s="5" t="s">
        <v>55</v>
      </c>
      <c r="B1" s="5" t="s"/>
      <c r="C1" s="5" t="s"/>
      <c r="D1" s="5" t="s"/>
      <c r="E1" s="5" t="s"/>
      <c r="F1" s="5" t="s"/>
      <c r="G1" s="5" t="s"/>
      <c r="H1" s="5" t="s"/>
      <c r="I1" s="5" t="s"/>
    </row>
    <row ht="20.25" outlineLevel="0" r="2">
      <c r="A2" s="6" t="s">
        <v>56</v>
      </c>
      <c r="B2" s="6" t="s"/>
      <c r="C2" s="6" t="s"/>
      <c r="D2" s="6" t="s"/>
      <c r="E2" s="6" t="s"/>
      <c r="F2" s="6" t="s"/>
      <c r="G2" s="6" t="s"/>
      <c r="H2" s="6" t="s"/>
      <c r="I2" s="6" t="s"/>
    </row>
    <row ht="20.25" outlineLevel="0" r="3">
      <c r="A3" s="6" t="s">
        <v>3</v>
      </c>
      <c r="B3" s="6" t="s"/>
      <c r="C3" s="6" t="s"/>
      <c r="D3" s="6" t="s"/>
      <c r="E3" s="6" t="s"/>
      <c r="F3" s="6" t="s"/>
      <c r="G3" s="6" t="s"/>
      <c r="H3" s="6" t="s"/>
      <c r="I3" s="6" t="s"/>
    </row>
    <row customFormat="true" ht="18.75" outlineLevel="0" r="4" s="7">
      <c r="A4" s="8" t="n"/>
      <c r="B4" s="8" t="s"/>
      <c r="C4" s="8" t="s"/>
      <c r="D4" s="8" t="s"/>
      <c r="E4" s="8" t="s"/>
      <c r="F4" s="8" t="s"/>
      <c r="G4" s="8" t="s"/>
      <c r="H4" s="8" t="s"/>
      <c r="I4" s="8" t="s"/>
    </row>
    <row outlineLevel="0" r="5">
      <c r="I5" s="9" t="s">
        <v>4</v>
      </c>
      <c r="J5" s="9" t="n"/>
      <c r="K5" s="9" t="n"/>
      <c r="L5" s="9" t="n"/>
      <c r="M5" s="9" t="n"/>
      <c r="N5" s="9" t="n"/>
    </row>
    <row customHeight="true" ht="21" outlineLevel="0" r="6">
      <c r="A6" s="10" t="s">
        <v>5</v>
      </c>
      <c r="B6" s="11" t="s">
        <v>6</v>
      </c>
      <c r="C6" s="11" t="s">
        <v>10</v>
      </c>
      <c r="D6" s="12" t="s">
        <v>8</v>
      </c>
      <c r="E6" s="13" t="s"/>
      <c r="F6" s="10" t="s">
        <v>9</v>
      </c>
      <c r="G6" s="10" t="s">
        <v>10</v>
      </c>
      <c r="H6" s="10" t="s">
        <v>11</v>
      </c>
      <c r="I6" s="10" t="s">
        <v>12</v>
      </c>
      <c r="J6" s="10" t="n"/>
      <c r="K6" s="10" t="n"/>
      <c r="L6" s="10" t="s">
        <v>57</v>
      </c>
      <c r="M6" s="10" t="n"/>
      <c r="N6" s="10" t="n"/>
    </row>
    <row customHeight="true" ht="62.4500007629395" outlineLevel="0" r="7">
      <c r="A7" s="14" t="s"/>
      <c r="B7" s="15" t="s"/>
      <c r="C7" s="15" t="s"/>
      <c r="D7" s="12" t="s">
        <v>13</v>
      </c>
      <c r="E7" s="12" t="s">
        <v>14</v>
      </c>
      <c r="F7" s="14" t="s"/>
      <c r="G7" s="14" t="s"/>
      <c r="H7" s="14" t="s"/>
      <c r="I7" s="14" t="s"/>
      <c r="J7" s="14" t="s"/>
      <c r="K7" s="14" t="s"/>
      <c r="L7" s="14" t="s"/>
      <c r="M7" s="14" t="s"/>
      <c r="N7" s="14" t="s"/>
    </row>
    <row customHeight="true" ht="123" outlineLevel="0" r="8">
      <c r="A8" s="16" t="s"/>
      <c r="B8" s="17" t="s"/>
      <c r="C8" s="17" t="s"/>
      <c r="D8" s="18" t="s"/>
      <c r="E8" s="18" t="s"/>
      <c r="F8" s="16" t="s"/>
      <c r="G8" s="16" t="s"/>
      <c r="H8" s="16" t="s"/>
      <c r="I8" s="16" t="s"/>
      <c r="J8" s="16" t="s"/>
      <c r="K8" s="16" t="s"/>
      <c r="L8" s="16" t="s"/>
      <c r="M8" s="16" t="s"/>
      <c r="N8" s="16" t="s"/>
    </row>
    <row customFormat="true" ht="20.25" outlineLevel="0" r="9" s="6">
      <c r="A9" s="10" t="n">
        <v>1</v>
      </c>
      <c r="B9" s="10" t="n">
        <v>2</v>
      </c>
      <c r="C9" s="10" t="n">
        <v>3</v>
      </c>
      <c r="D9" s="10" t="n">
        <v>4</v>
      </c>
      <c r="E9" s="10" t="n">
        <v>5</v>
      </c>
      <c r="F9" s="10" t="n">
        <v>6</v>
      </c>
      <c r="G9" s="10" t="n">
        <v>7</v>
      </c>
      <c r="H9" s="10" t="n">
        <v>8</v>
      </c>
      <c r="I9" s="10" t="n">
        <v>9</v>
      </c>
      <c r="J9" s="10" t="n"/>
      <c r="K9" s="10" t="n"/>
      <c r="L9" s="10" t="n"/>
      <c r="M9" s="10" t="n"/>
      <c r="N9" s="10" t="n"/>
    </row>
    <row customFormat="true" ht="20.25" outlineLevel="0" r="10" s="7">
      <c r="A10" s="19" t="s">
        <v>15</v>
      </c>
      <c r="B10" s="20" t="s">
        <v>16</v>
      </c>
      <c r="C10" s="22" t="n">
        <f aca="false" ca="false" dt2D="false" dtr="false" t="normal">D10+E10</f>
        <v>58636.03</v>
      </c>
      <c r="D10" s="22" t="n">
        <v>0</v>
      </c>
      <c r="E10" s="22" t="n">
        <v>58636.03</v>
      </c>
      <c r="F10" s="21" t="n">
        <v>0</v>
      </c>
      <c r="G10" s="22" t="n">
        <f aca="false" ca="false" dt2D="false" dtr="false" t="normal">C10</f>
        <v>58636.03</v>
      </c>
      <c r="H10" s="22" t="n">
        <v>0</v>
      </c>
      <c r="I10" s="22" t="n">
        <f aca="false" ca="false" dt2D="false" dtr="false" t="normal">G10+H10</f>
        <v>58636.03</v>
      </c>
      <c r="J10" s="22" t="n">
        <v>64822.81</v>
      </c>
      <c r="K10" s="22" t="n">
        <v>64822.81</v>
      </c>
      <c r="L10" s="22" t="n"/>
      <c r="M10" s="22" t="n"/>
      <c r="N10" s="22" t="n"/>
    </row>
    <row ht="20.25" outlineLevel="0" r="11">
      <c r="A11" s="19" t="s">
        <v>17</v>
      </c>
      <c r="B11" s="20" t="s">
        <v>18</v>
      </c>
      <c r="C11" s="22" t="n">
        <f aca="false" ca="false" dt2D="false" dtr="false" t="normal">D11+E11</f>
        <v>277565.9</v>
      </c>
      <c r="D11" s="22" t="n">
        <v>50335.22</v>
      </c>
      <c r="E11" s="22" t="n">
        <v>227230.68</v>
      </c>
      <c r="F11" s="21" t="n">
        <v>0</v>
      </c>
      <c r="G11" s="22" t="n">
        <f aca="false" ca="false" dt2D="false" dtr="false" t="normal">C11</f>
        <v>277565.9</v>
      </c>
      <c r="H11" s="22" t="n">
        <v>14734.71</v>
      </c>
      <c r="I11" s="22" t="n">
        <f aca="false" ca="false" dt2D="false" dtr="false" t="normal">G11+H11</f>
        <v>292300.61000000004</v>
      </c>
      <c r="J11" s="22" t="n">
        <v>321627.65</v>
      </c>
      <c r="K11" s="22" t="n">
        <v>171251.67</v>
      </c>
      <c r="L11" s="22" t="n"/>
      <c r="M11" s="22" t="n"/>
      <c r="N11" s="22" t="n"/>
    </row>
    <row ht="40.5" outlineLevel="0" r="12">
      <c r="A12" s="19" t="s">
        <v>19</v>
      </c>
      <c r="B12" s="20" t="s">
        <v>20</v>
      </c>
      <c r="C12" s="22" t="n">
        <f aca="false" ca="false" dt2D="false" dtr="false" t="normal">D12+E12</f>
        <v>111155.97</v>
      </c>
      <c r="D12" s="22" t="n">
        <v>9305.44</v>
      </c>
      <c r="E12" s="22" t="n">
        <v>101850.53</v>
      </c>
      <c r="F12" s="21" t="n">
        <v>0</v>
      </c>
      <c r="G12" s="22" t="n">
        <f aca="false" ca="false" dt2D="false" dtr="false" t="normal">C12</f>
        <v>111155.97</v>
      </c>
      <c r="H12" s="22" t="n">
        <v>13562.69</v>
      </c>
      <c r="I12" s="22" t="n">
        <f aca="false" ca="false" dt2D="false" dtr="false" t="normal">G12+H12</f>
        <v>124718.66</v>
      </c>
      <c r="J12" s="22" t="n">
        <v>99059.61</v>
      </c>
      <c r="K12" s="22" t="n">
        <v>85083.2</v>
      </c>
      <c r="L12" s="22" t="n"/>
      <c r="M12" s="22" t="n"/>
      <c r="N12" s="22" t="n"/>
    </row>
    <row ht="40.5" outlineLevel="0" r="13">
      <c r="A13" s="19" t="s">
        <v>21</v>
      </c>
      <c r="B13" s="20" t="s">
        <v>22</v>
      </c>
      <c r="C13" s="22" t="n">
        <f aca="false" ca="false" dt2D="false" dtr="false" t="normal">D13+E13</f>
        <v>656001.76</v>
      </c>
      <c r="D13" s="22" t="n">
        <v>375000</v>
      </c>
      <c r="E13" s="22" t="n">
        <f aca="false" ca="false" dt2D="false" dtr="false" t="normal">288601.76-7600</f>
        <v>281001.76</v>
      </c>
      <c r="F13" s="21" t="n">
        <v>0</v>
      </c>
      <c r="G13" s="22" t="n">
        <f aca="false" ca="false" dt2D="false" dtr="false" t="normal">C13</f>
        <v>656001.76</v>
      </c>
      <c r="H13" s="22" t="n">
        <v>0</v>
      </c>
      <c r="I13" s="22" t="n">
        <f aca="false" ca="false" dt2D="false" dtr="false" t="normal">G13+H13</f>
        <v>656001.76</v>
      </c>
      <c r="J13" s="22" t="n">
        <v>385768.66</v>
      </c>
      <c r="K13" s="22" t="n">
        <v>54466.7</v>
      </c>
      <c r="L13" s="22" t="n">
        <v>24519.96</v>
      </c>
      <c r="M13" s="22" t="n"/>
      <c r="N13" s="22" t="n"/>
    </row>
    <row ht="40.5" outlineLevel="0" r="14">
      <c r="A14" s="19" t="s">
        <v>23</v>
      </c>
      <c r="B14" s="20" t="s">
        <v>24</v>
      </c>
      <c r="C14" s="22" t="n">
        <f aca="false" ca="false" dt2D="false" dtr="false" t="normal">D14+E14</f>
        <v>180516.77000000002</v>
      </c>
      <c r="D14" s="22" t="n">
        <v>125732.58</v>
      </c>
      <c r="E14" s="22" t="n">
        <v>54784.19</v>
      </c>
      <c r="F14" s="21" t="n">
        <v>0</v>
      </c>
      <c r="G14" s="22" t="n">
        <f aca="false" ca="false" dt2D="false" dtr="false" t="normal">C14</f>
        <v>180516.77000000002</v>
      </c>
      <c r="H14" s="22" t="n">
        <v>0</v>
      </c>
      <c r="I14" s="22" t="n">
        <f aca="false" ca="false" dt2D="false" dtr="false" t="normal">G14+H14</f>
        <v>180516.77000000002</v>
      </c>
      <c r="J14" s="22" t="n">
        <v>40021.14</v>
      </c>
      <c r="K14" s="22" t="n">
        <v>35605.48</v>
      </c>
      <c r="L14" s="22" t="n"/>
      <c r="M14" s="22" t="n"/>
      <c r="N14" s="22" t="n"/>
    </row>
    <row customHeight="true" ht="20.25" outlineLevel="0" r="15">
      <c r="A15" s="19" t="s">
        <v>25</v>
      </c>
      <c r="B15" s="20" t="s">
        <v>26</v>
      </c>
      <c r="C15" s="22" t="n">
        <f aca="false" ca="false" dt2D="false" dtr="false" t="normal">D15+E15</f>
        <v>2869281.2100000004</v>
      </c>
      <c r="D15" s="22" t="n">
        <v>2813062.44</v>
      </c>
      <c r="E15" s="22" t="n">
        <v>56218.77</v>
      </c>
      <c r="F15" s="21" t="n">
        <v>0</v>
      </c>
      <c r="G15" s="22" t="n">
        <f aca="false" ca="false" dt2D="false" dtr="false" t="normal">C15</f>
        <v>2869281.2100000004</v>
      </c>
      <c r="H15" s="22" t="n">
        <v>3559589.26</v>
      </c>
      <c r="I15" s="22" t="n">
        <f aca="false" ca="false" dt2D="false" dtr="false" t="normal">G15+H15</f>
        <v>6428870.470000001</v>
      </c>
      <c r="J15" s="22" t="n">
        <v>2105031.49</v>
      </c>
      <c r="K15" s="22" t="n">
        <v>37368.24</v>
      </c>
      <c r="L15" s="22" t="n"/>
      <c r="M15" s="22" t="n"/>
      <c r="N15" s="22" t="n"/>
    </row>
    <row ht="40.5" outlineLevel="0" r="16">
      <c r="A16" s="19" t="s">
        <v>27</v>
      </c>
      <c r="B16" s="20" t="s">
        <v>28</v>
      </c>
      <c r="C16" s="22" t="n">
        <f aca="false" ca="false" dt2D="false" dtr="false" t="normal">D16+E16</f>
        <v>707956.12</v>
      </c>
      <c r="D16" s="22" t="n">
        <v>686896.65</v>
      </c>
      <c r="E16" s="22" t="n">
        <v>21059.47</v>
      </c>
      <c r="F16" s="21" t="n">
        <v>0</v>
      </c>
      <c r="G16" s="22" t="n">
        <f aca="false" ca="false" dt2D="false" dtr="false" t="normal">C16</f>
        <v>707956.12</v>
      </c>
      <c r="H16" s="22" t="n">
        <v>0</v>
      </c>
      <c r="I16" s="22" t="n">
        <f aca="false" ca="false" dt2D="false" dtr="false" t="normal">G16+H16</f>
        <v>707956.12</v>
      </c>
      <c r="J16" s="22" t="n">
        <v>461418.58</v>
      </c>
      <c r="K16" s="22" t="n">
        <v>18145.35</v>
      </c>
      <c r="L16" s="22" t="n"/>
      <c r="M16" s="22" t="n"/>
      <c r="N16" s="22" t="n"/>
    </row>
    <row ht="40.5" outlineLevel="0" r="17">
      <c r="A17" s="19" t="s">
        <v>29</v>
      </c>
      <c r="B17" s="20" t="s">
        <v>30</v>
      </c>
      <c r="C17" s="22" t="n">
        <f aca="false" ca="false" dt2D="false" dtr="false" t="normal">D17+E17</f>
        <v>91437.81</v>
      </c>
      <c r="D17" s="22" t="n">
        <v>81100.19</v>
      </c>
      <c r="E17" s="22" t="n">
        <v>10337.62</v>
      </c>
      <c r="F17" s="21" t="n">
        <v>0</v>
      </c>
      <c r="G17" s="22" t="n">
        <f aca="false" ca="false" dt2D="false" dtr="false" t="normal">C17</f>
        <v>91437.81</v>
      </c>
      <c r="H17" s="22" t="n">
        <v>2050275.97</v>
      </c>
      <c r="I17" s="22" t="n">
        <f aca="false" ca="false" dt2D="false" dtr="false" t="normal">G17+H17</f>
        <v>2141713.78</v>
      </c>
      <c r="J17" s="22" t="n">
        <v>45607.22</v>
      </c>
      <c r="K17" s="22" t="n">
        <v>8827.56</v>
      </c>
      <c r="L17" s="22" t="n"/>
      <c r="M17" s="22" t="n"/>
      <c r="N17" s="22" t="n"/>
    </row>
    <row ht="40.5" outlineLevel="0" r="18">
      <c r="A18" s="19" t="s">
        <v>31</v>
      </c>
      <c r="B18" s="20" t="s">
        <v>32</v>
      </c>
      <c r="C18" s="22" t="n">
        <f aca="false" ca="false" dt2D="false" dtr="false" t="normal">D18+E18</f>
        <v>261222.90999999997</v>
      </c>
      <c r="D18" s="22" t="n">
        <v>237735.7</v>
      </c>
      <c r="E18" s="22" t="n">
        <v>23487.21</v>
      </c>
      <c r="F18" s="21" t="n">
        <v>0</v>
      </c>
      <c r="G18" s="22" t="n">
        <f aca="false" ca="false" dt2D="false" dtr="false" t="normal">C18</f>
        <v>261222.90999999997</v>
      </c>
      <c r="H18" s="22" t="n">
        <v>0</v>
      </c>
      <c r="I18" s="22" t="n">
        <f aca="false" ca="false" dt2D="false" dtr="false" t="normal">G18+H18</f>
        <v>261222.90999999997</v>
      </c>
      <c r="J18" s="22" t="n">
        <v>224587.32</v>
      </c>
      <c r="K18" s="22" t="n">
        <v>20796.25</v>
      </c>
      <c r="L18" s="22" t="n"/>
      <c r="M18" s="22" t="n"/>
      <c r="N18" s="22" t="n"/>
    </row>
    <row ht="20.25" outlineLevel="0" r="19">
      <c r="A19" s="19" t="s">
        <v>33</v>
      </c>
      <c r="B19" s="20" t="s">
        <v>34</v>
      </c>
      <c r="C19" s="22" t="n">
        <f aca="false" ca="false" dt2D="false" dtr="false" t="normal">D19+E19</f>
        <v>178692.47</v>
      </c>
      <c r="D19" s="22" t="n">
        <v>131798.22</v>
      </c>
      <c r="E19" s="22" t="n">
        <v>46894.25</v>
      </c>
      <c r="F19" s="21" t="n">
        <v>0</v>
      </c>
      <c r="G19" s="22" t="n">
        <f aca="false" ca="false" dt2D="false" dtr="false" t="normal">C19</f>
        <v>178692.47</v>
      </c>
      <c r="H19" s="22" t="n">
        <v>12619.74</v>
      </c>
      <c r="I19" s="22" t="n">
        <f aca="false" ca="false" dt2D="false" dtr="false" t="normal">G19+H19</f>
        <v>191312.21</v>
      </c>
      <c r="J19" s="22" t="n">
        <v>131744.19</v>
      </c>
      <c r="K19" s="22" t="n">
        <v>39285.12</v>
      </c>
      <c r="L19" s="22" t="n"/>
      <c r="M19" s="22" t="n"/>
      <c r="N19" s="22" t="n"/>
    </row>
    <row customHeight="true" ht="20.25" outlineLevel="0" r="20">
      <c r="A20" s="19" t="s">
        <v>35</v>
      </c>
      <c r="B20" s="20" t="s">
        <v>36</v>
      </c>
      <c r="C20" s="22" t="n">
        <f aca="false" ca="false" dt2D="false" dtr="false" t="normal">D20+E20</f>
        <v>156651.89</v>
      </c>
      <c r="D20" s="22" t="n">
        <v>112283.2</v>
      </c>
      <c r="E20" s="22" t="n">
        <v>44368.69</v>
      </c>
      <c r="F20" s="21" t="n">
        <v>0</v>
      </c>
      <c r="G20" s="22" t="n">
        <f aca="false" ca="false" dt2D="false" dtr="false" t="normal">C20</f>
        <v>156651.89</v>
      </c>
      <c r="H20" s="22" t="n">
        <v>10545.63</v>
      </c>
      <c r="I20" s="22" t="n">
        <f aca="false" ca="false" dt2D="false" dtr="false" t="normal">G20+H20</f>
        <v>167197.52000000002</v>
      </c>
      <c r="J20" s="22" t="n">
        <v>119509.4432</v>
      </c>
      <c r="K20" s="22" t="n">
        <v>36322.18</v>
      </c>
      <c r="L20" s="22" t="n"/>
      <c r="M20" s="22" t="n"/>
      <c r="N20" s="22" t="n"/>
    </row>
    <row ht="40.5" outlineLevel="0" r="21">
      <c r="A21" s="19" t="s">
        <v>37</v>
      </c>
      <c r="B21" s="20" t="s">
        <v>38</v>
      </c>
      <c r="C21" s="22" t="n">
        <f aca="false" ca="false" dt2D="false" dtr="false" t="normal">D21+E21</f>
        <v>301470.73</v>
      </c>
      <c r="D21" s="22" t="n">
        <v>237682.37</v>
      </c>
      <c r="E21" s="22" t="n">
        <v>63788.36</v>
      </c>
      <c r="F21" s="21" t="n">
        <v>0</v>
      </c>
      <c r="G21" s="22" t="n">
        <f aca="false" ca="false" dt2D="false" dtr="false" t="normal">C21</f>
        <v>301470.73</v>
      </c>
      <c r="H21" s="22" t="n">
        <v>4556.06</v>
      </c>
      <c r="I21" s="22" t="n">
        <f aca="false" ca="false" dt2D="false" dtr="false" t="normal">G21+H21</f>
        <v>306026.79</v>
      </c>
      <c r="J21" s="22" t="n">
        <v>247488.49</v>
      </c>
      <c r="K21" s="22" t="n">
        <v>50403.79</v>
      </c>
      <c r="L21" s="22" t="n"/>
      <c r="M21" s="22" t="n"/>
      <c r="N21" s="22" t="n"/>
    </row>
    <row customFormat="true" ht="40.5" outlineLevel="0" r="22" s="7">
      <c r="A22" s="19" t="s">
        <v>39</v>
      </c>
      <c r="B22" s="20" t="s">
        <v>40</v>
      </c>
      <c r="C22" s="22" t="n">
        <f aca="false" ca="false" dt2D="false" dtr="false" t="normal">D22+E22</f>
        <v>505648.16000000003</v>
      </c>
      <c r="D22" s="22" t="n">
        <v>437369.21</v>
      </c>
      <c r="E22" s="22" t="n">
        <v>68278.95</v>
      </c>
      <c r="F22" s="21" t="n">
        <v>0</v>
      </c>
      <c r="G22" s="22" t="n">
        <f aca="false" ca="false" dt2D="false" dtr="false" t="normal">C22</f>
        <v>505648.16000000003</v>
      </c>
      <c r="H22" s="22" t="n">
        <v>36144.37</v>
      </c>
      <c r="I22" s="22" t="n">
        <f aca="false" ca="false" dt2D="false" dtr="false" t="normal">G22+H22</f>
        <v>541792.53</v>
      </c>
      <c r="J22" s="22" t="n">
        <v>506993.95</v>
      </c>
      <c r="K22" s="22" t="n">
        <v>59304.72</v>
      </c>
      <c r="L22" s="22" t="n">
        <v>0.01</v>
      </c>
      <c r="M22" s="22" t="n"/>
      <c r="N22" s="22" t="n"/>
    </row>
    <row customFormat="true" ht="40.5" outlineLevel="0" r="23" s="7">
      <c r="A23" s="19" t="s">
        <v>41</v>
      </c>
      <c r="B23" s="20" t="s">
        <v>42</v>
      </c>
      <c r="C23" s="22" t="n">
        <f aca="false" ca="false" dt2D="false" dtr="false" t="normal">D23+E23</f>
        <v>114978.95</v>
      </c>
      <c r="D23" s="22" t="n">
        <v>13477.09</v>
      </c>
      <c r="E23" s="22" t="n">
        <v>101501.86</v>
      </c>
      <c r="F23" s="21" t="n">
        <v>0</v>
      </c>
      <c r="G23" s="22" t="n">
        <f aca="false" ca="false" dt2D="false" dtr="false" t="normal">C23+F23</f>
        <v>114978.95</v>
      </c>
      <c r="H23" s="22" t="n">
        <v>0</v>
      </c>
      <c r="I23" s="22" t="n">
        <f aca="false" ca="false" dt2D="false" dtr="false" t="normal">G23+H23</f>
        <v>114978.95</v>
      </c>
      <c r="J23" s="22" t="n">
        <v>74879.33</v>
      </c>
      <c r="K23" s="22" t="n">
        <v>61944.79</v>
      </c>
      <c r="L23" s="22" t="n"/>
      <c r="M23" s="22" t="n"/>
      <c r="N23" s="22" t="n"/>
    </row>
    <row ht="60.75" outlineLevel="0" r="24">
      <c r="A24" s="19" t="s">
        <v>43</v>
      </c>
      <c r="B24" s="20" t="s">
        <v>44</v>
      </c>
      <c r="C24" s="22" t="n">
        <f aca="false" ca="false" dt2D="false" dtr="false" t="normal">D24+E24</f>
        <v>131264.33</v>
      </c>
      <c r="D24" s="22" t="n">
        <v>109755.98</v>
      </c>
      <c r="E24" s="22" t="n">
        <v>21508.35</v>
      </c>
      <c r="F24" s="21" t="n">
        <v>0</v>
      </c>
      <c r="G24" s="22" t="n">
        <f aca="false" ca="false" dt2D="false" dtr="false" t="normal">C24</f>
        <v>131264.33</v>
      </c>
      <c r="H24" s="22" t="n">
        <v>0</v>
      </c>
      <c r="I24" s="22" t="n">
        <f aca="false" ca="false" dt2D="false" dtr="false" t="normal">G24+H24</f>
        <v>131264.33</v>
      </c>
      <c r="J24" s="22" t="n">
        <v>103291.74</v>
      </c>
      <c r="K24" s="22" t="n">
        <v>18517.85</v>
      </c>
      <c r="L24" s="22" t="n"/>
      <c r="M24" s="22" t="n"/>
      <c r="N24" s="22" t="n"/>
    </row>
    <row ht="20.25" outlineLevel="0" r="25">
      <c r="A25" s="19" t="s">
        <v>45</v>
      </c>
      <c r="B25" s="20" t="s">
        <v>46</v>
      </c>
      <c r="C25" s="22" t="n">
        <f aca="false" ca="false" dt2D="false" dtr="false" t="normal">D25+E25</f>
        <v>20295.059999999998</v>
      </c>
      <c r="D25" s="22" t="n">
        <v>0</v>
      </c>
      <c r="E25" s="22" t="n">
        <v>20295.06</v>
      </c>
      <c r="F25" s="21" t="n">
        <v>0</v>
      </c>
      <c r="G25" s="22" t="n">
        <f aca="false" ca="false" dt2D="false" dtr="false" t="normal">C25</f>
        <v>20295.059999999998</v>
      </c>
      <c r="H25" s="22" t="n">
        <v>0</v>
      </c>
      <c r="I25" s="22" t="n">
        <f aca="false" ca="false" dt2D="false" dtr="false" t="normal">G25+H25</f>
        <v>20295.059999999998</v>
      </c>
      <c r="J25" s="22" t="n">
        <v>17181.4</v>
      </c>
      <c r="K25" s="22" t="n">
        <v>17181.4</v>
      </c>
      <c r="L25" s="22" t="n"/>
      <c r="M25" s="22" t="n"/>
      <c r="N25" s="22" t="n"/>
    </row>
    <row ht="20.25" outlineLevel="0" r="26">
      <c r="A26" s="19" t="n"/>
      <c r="B26" s="20" t="s">
        <v>54</v>
      </c>
      <c r="C26" s="22" t="n"/>
      <c r="D26" s="22" t="n"/>
      <c r="E26" s="22" t="n"/>
      <c r="F26" s="22" t="n">
        <v>0</v>
      </c>
      <c r="G26" s="22" t="n">
        <f aca="false" ca="false" dt2D="false" dtr="false" t="normal">341038.99+7600</f>
        <v>348638.99</v>
      </c>
      <c r="H26" s="22" t="n"/>
      <c r="I26" s="22" t="n">
        <f aca="false" ca="false" dt2D="false" dtr="false" t="normal">G26+H26</f>
        <v>348638.99</v>
      </c>
      <c r="J26" s="22" t="n">
        <v>260475.42</v>
      </c>
      <c r="K26" s="22" t="n">
        <v>24519.97</v>
      </c>
      <c r="L26" s="22" t="n"/>
      <c r="M26" s="22" t="n"/>
      <c r="N26" s="22" t="n"/>
    </row>
    <row customFormat="true" ht="20.25" outlineLevel="0" r="27" s="7">
      <c r="A27" s="23" t="n"/>
      <c r="B27" s="20" t="s">
        <v>47</v>
      </c>
      <c r="C27" s="22" t="n">
        <f aca="false" ca="false" dt2D="false" dtr="false" t="normal">SUM(C10:C25)</f>
        <v>6622776.07</v>
      </c>
      <c r="D27" s="22" t="n">
        <f aca="false" ca="false" dt2D="false" dtr="false" t="normal">SUM(D10:D25)</f>
        <v>5421534.290000001</v>
      </c>
      <c r="E27" s="22" t="n">
        <f aca="false" ca="false" dt2D="false" dtr="false" t="normal">SUM(E10:E25)</f>
        <v>1201241.7800000003</v>
      </c>
      <c r="F27" s="22" t="n">
        <f aca="false" ca="false" dt2D="false" dtr="false" t="normal">SUM(F10:F25)</f>
        <v>0</v>
      </c>
      <c r="G27" s="22" t="n">
        <f aca="false" ca="false" dt2D="false" dtr="false" t="normal">SUM(G10:G26)</f>
        <v>6971415.0600000005</v>
      </c>
      <c r="H27" s="22" t="n">
        <f aca="false" ca="false" dt2D="false" dtr="false" t="normal">SUM(H10:H25)</f>
        <v>5702028.43</v>
      </c>
      <c r="I27" s="22" t="n">
        <f aca="false" ca="false" dt2D="false" dtr="false" t="normal">SUM(I10:I26)</f>
        <v>12673443.489999998</v>
      </c>
      <c r="J27" s="22" t="n"/>
      <c r="K27" s="22" t="n"/>
      <c r="L27" s="22" t="n"/>
      <c r="M27" s="22" t="n"/>
      <c r="N27" s="22" t="n"/>
    </row>
    <row ht="20.25" outlineLevel="0" r="29">
      <c r="A29" s="24" t="n"/>
      <c r="B29" s="24" t="n"/>
      <c r="C29" s="24" t="n"/>
      <c r="D29" s="25" t="n"/>
      <c r="E29" s="25" t="n"/>
      <c r="F29" s="24" t="n"/>
      <c r="G29" s="24" t="n"/>
      <c r="H29" s="26" t="n"/>
      <c r="I29" s="24" t="n"/>
      <c r="J29" s="24" t="n"/>
      <c r="K29" s="24" t="n"/>
      <c r="L29" s="24" t="n"/>
      <c r="M29" s="24" t="n"/>
      <c r="N29" s="24" t="n"/>
    </row>
    <row ht="20.25" outlineLevel="0" r="30">
      <c r="B30" s="27" t="s">
        <v>48</v>
      </c>
      <c r="C30" s="21" t="n">
        <v>4502456.51</v>
      </c>
      <c r="D30" s="21" t="n">
        <v>5421534.29</v>
      </c>
      <c r="E30" s="21" t="n">
        <v>1208841.78</v>
      </c>
      <c r="F30" s="21" t="n">
        <v>0</v>
      </c>
      <c r="G30" s="21" t="n">
        <f aca="false" ca="false" dt2D="false" dtr="false" t="normal">C30+F30+236971.4</f>
        <v>4739427.91</v>
      </c>
      <c r="H30" s="21" t="n">
        <v>4420328.24</v>
      </c>
      <c r="I30" s="21" t="n">
        <v>11888413.29</v>
      </c>
      <c r="J30" s="21" t="n"/>
      <c r="K30" s="21" t="n"/>
      <c r="L30" s="21" t="n"/>
      <c r="M30" s="21" t="n"/>
      <c r="N30" s="21" t="n"/>
    </row>
    <row ht="20.25" outlineLevel="0" r="31">
      <c r="B31" s="27" t="s">
        <v>49</v>
      </c>
      <c r="C31" s="21" t="n">
        <f aca="false" ca="false" dt2D="false" dtr="false" t="normal">C27-C30</f>
        <v>2120319.5600000005</v>
      </c>
      <c r="D31" s="21" t="n">
        <f aca="false" ca="false" dt2D="false" dtr="false" t="normal">D27-D30</f>
        <v>0</v>
      </c>
      <c r="E31" s="21" t="n">
        <f aca="false" ca="false" dt2D="false" dtr="false" t="normal">E27-E30</f>
        <v>-7599.999999999534</v>
      </c>
      <c r="F31" s="21" t="n">
        <f aca="false" ca="false" dt2D="false" dtr="false" t="normal">F27-F30</f>
        <v>0</v>
      </c>
      <c r="G31" s="21" t="n">
        <f aca="false" ca="false" dt2D="false" dtr="false" t="normal">G27-G30</f>
        <v>2231987.1500000004</v>
      </c>
      <c r="H31" s="21" t="n">
        <f aca="false" ca="false" dt2D="false" dtr="false" t="normal">H27-H30</f>
        <v>1281700.1899999995</v>
      </c>
      <c r="I31" s="21" t="n">
        <f aca="false" ca="false" dt2D="false" dtr="false" t="normal">I27-I30</f>
        <v>785030.1999999993</v>
      </c>
      <c r="J31" s="21" t="n"/>
      <c r="K31" s="21" t="n"/>
      <c r="L31" s="21" t="n"/>
      <c r="M31" s="21" t="n"/>
      <c r="N31" s="21" t="n"/>
    </row>
    <row outlineLevel="0" r="33">
      <c r="F33" s="3" t="n"/>
      <c r="G33" s="3" t="n"/>
    </row>
    <row outlineLevel="0" r="34">
      <c r="C34" s="28" t="n"/>
    </row>
  </sheetData>
  <mergeCells count="19">
    <mergeCell ref="A1:I1"/>
    <mergeCell ref="A2:I2"/>
    <mergeCell ref="A3:I3"/>
    <mergeCell ref="A4:I4"/>
    <mergeCell ref="N6:N8"/>
    <mergeCell ref="K6:K8"/>
    <mergeCell ref="J6:J8"/>
    <mergeCell ref="I6:I8"/>
    <mergeCell ref="H6:H8"/>
    <mergeCell ref="G6:G8"/>
    <mergeCell ref="F6:F8"/>
    <mergeCell ref="E7:E8"/>
    <mergeCell ref="D7:D8"/>
    <mergeCell ref="C6:C8"/>
    <mergeCell ref="B6:B8"/>
    <mergeCell ref="A6:A8"/>
    <mergeCell ref="D6:E6"/>
    <mergeCell ref="L6:L8"/>
    <mergeCell ref="M6:M8"/>
  </mergeCells>
  <pageMargins bottom="0.078740157186985" footer="0.15748031437397" header="0.15748031437397" left="0.472440928220749" right="0.196850389242172" top="0.472440928220749"/>
  <pageSetup fitToHeight="1" fitToWidth="1" orientation="landscape" paperHeight="297mm" paperSize="9" paperWidth="210mm" scale="56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FD52"/>
  <sheetViews>
    <sheetView showZeros="true" workbookViewId="0">
      <pane activePane="bottomLeft" state="frozen" topLeftCell="A7" xSplit="0" ySplit="6"/>
    </sheetView>
  </sheetViews>
  <sheetFormatPr baseColWidth="8" customHeight="false" defaultColWidth="9.14062530925693" defaultRowHeight="15" zeroHeight="false"/>
  <cols>
    <col customWidth="true" max="1" min="1" outlineLevel="0" style="31" width="85.7109393172148"/>
    <col customWidth="true" max="4" min="2" outlineLevel="0" style="32" width="16.5703119779637"/>
    <col customWidth="true" max="5" min="5" outlineLevel="0" style="33" width="19.2851558198157"/>
    <col bestFit="true" customWidth="true" max="252" min="6" outlineLevel="0" style="33" width="9.14062530925693"/>
    <col customWidth="true" max="253" min="253" outlineLevel="0" style="33" width="6.28515632731423"/>
    <col customWidth="true" max="254" min="254" outlineLevel="0" style="33" width="76.1406264934202"/>
    <col bestFit="true" customWidth="true" max="255" min="255" outlineLevel="0" style="33" width="14.7109374563868"/>
    <col bestFit="true" customWidth="true" max="256" min="256" outlineLevel="0" style="33" width="17.5703128237946"/>
    <col customWidth="true" max="257" min="257" outlineLevel="0" style="33" width="20.8554686436103"/>
    <col customWidth="true" max="258" min="258" outlineLevel="0" style="33" width="16.7109377947192"/>
    <col customWidth="true" max="259" min="259" outlineLevel="0" style="33" width="17.8554688127765"/>
    <col customWidth="true" max="260" min="260" outlineLevel="0" style="33" width="18.7109381330516"/>
    <col customWidth="true" max="261" min="261" outlineLevel="0" style="33" width="19.2851558198157"/>
    <col bestFit="true" customWidth="true" max="508" min="262" outlineLevel="0" style="33" width="9.14062530925693"/>
    <col customWidth="true" max="509" min="509" outlineLevel="0" style="33" width="6.28515632731423"/>
    <col customWidth="true" max="510" min="510" outlineLevel="0" style="33" width="76.1406264934202"/>
    <col bestFit="true" customWidth="true" max="511" min="511" outlineLevel="0" style="33" width="14.7109374563868"/>
    <col bestFit="true" customWidth="true" max="512" min="512" outlineLevel="0" style="33" width="17.5703128237946"/>
    <col customWidth="true" max="513" min="513" outlineLevel="0" style="33" width="20.8554686436103"/>
    <col customWidth="true" max="514" min="514" outlineLevel="0" style="33" width="16.7109377947192"/>
    <col customWidth="true" max="515" min="515" outlineLevel="0" style="33" width="17.8554688127765"/>
    <col customWidth="true" max="516" min="516" outlineLevel="0" style="33" width="18.7109381330516"/>
    <col customWidth="true" max="517" min="517" outlineLevel="0" style="33" width="19.2851558198157"/>
    <col bestFit="true" customWidth="true" max="764" min="518" outlineLevel="0" style="33" width="9.14062530925693"/>
    <col customWidth="true" max="765" min="765" outlineLevel="0" style="33" width="6.28515632731423"/>
    <col customWidth="true" max="766" min="766" outlineLevel="0" style="33" width="76.1406264934202"/>
    <col bestFit="true" customWidth="true" max="767" min="767" outlineLevel="0" style="33" width="14.7109374563868"/>
    <col bestFit="true" customWidth="true" max="768" min="768" outlineLevel="0" style="33" width="17.5703128237946"/>
    <col customWidth="true" max="769" min="769" outlineLevel="0" style="33" width="20.8554686436103"/>
    <col customWidth="true" max="770" min="770" outlineLevel="0" style="33" width="16.7109377947192"/>
    <col customWidth="true" max="771" min="771" outlineLevel="0" style="33" width="17.8554688127765"/>
    <col customWidth="true" max="772" min="772" outlineLevel="0" style="33" width="18.7109381330516"/>
    <col customWidth="true" max="773" min="773" outlineLevel="0" style="33" width="19.2851558198157"/>
    <col bestFit="true" customWidth="true" max="1020" min="774" outlineLevel="0" style="33" width="9.14062530925693"/>
    <col customWidth="true" max="1021" min="1021" outlineLevel="0" style="33" width="6.28515632731423"/>
    <col customWidth="true" max="1022" min="1022" outlineLevel="0" style="33" width="76.1406264934202"/>
    <col bestFit="true" customWidth="true" max="1023" min="1023" outlineLevel="0" style="33" width="14.7109374563868"/>
    <col bestFit="true" customWidth="true" max="1024" min="1024" outlineLevel="0" style="33" width="17.5703128237946"/>
    <col customWidth="true" max="1025" min="1025" outlineLevel="0" style="33" width="20.8554686436103"/>
    <col customWidth="true" max="1026" min="1026" outlineLevel="0" style="33" width="16.7109377947192"/>
    <col customWidth="true" max="1027" min="1027" outlineLevel="0" style="33" width="17.8554688127765"/>
    <col customWidth="true" max="1028" min="1028" outlineLevel="0" style="33" width="18.7109381330516"/>
    <col customWidth="true" max="1029" min="1029" outlineLevel="0" style="33" width="19.2851558198157"/>
    <col bestFit="true" customWidth="true" max="1276" min="1030" outlineLevel="0" style="33" width="9.14062530925693"/>
    <col customWidth="true" max="1277" min="1277" outlineLevel="0" style="33" width="6.28515632731423"/>
    <col customWidth="true" max="1278" min="1278" outlineLevel="0" style="33" width="76.1406264934202"/>
    <col bestFit="true" customWidth="true" max="1279" min="1279" outlineLevel="0" style="33" width="14.7109374563868"/>
    <col bestFit="true" customWidth="true" max="1280" min="1280" outlineLevel="0" style="33" width="17.5703128237946"/>
    <col customWidth="true" max="1281" min="1281" outlineLevel="0" style="33" width="20.8554686436103"/>
    <col customWidth="true" max="1282" min="1282" outlineLevel="0" style="33" width="16.7109377947192"/>
    <col customWidth="true" max="1283" min="1283" outlineLevel="0" style="33" width="17.8554688127765"/>
    <col customWidth="true" max="1284" min="1284" outlineLevel="0" style="33" width="18.7109381330516"/>
    <col customWidth="true" max="1285" min="1285" outlineLevel="0" style="33" width="19.2851558198157"/>
    <col bestFit="true" customWidth="true" max="1532" min="1286" outlineLevel="0" style="33" width="9.14062530925693"/>
    <col customWidth="true" max="1533" min="1533" outlineLevel="0" style="33" width="6.28515632731423"/>
    <col customWidth="true" max="1534" min="1534" outlineLevel="0" style="33" width="76.1406264934202"/>
    <col bestFit="true" customWidth="true" max="1535" min="1535" outlineLevel="0" style="33" width="14.7109374563868"/>
    <col bestFit="true" customWidth="true" max="1536" min="1536" outlineLevel="0" style="33" width="17.5703128237946"/>
    <col customWidth="true" max="1537" min="1537" outlineLevel="0" style="33" width="20.8554686436103"/>
    <col customWidth="true" max="1538" min="1538" outlineLevel="0" style="33" width="16.7109377947192"/>
    <col customWidth="true" max="1539" min="1539" outlineLevel="0" style="33" width="17.8554688127765"/>
    <col customWidth="true" max="1540" min="1540" outlineLevel="0" style="33" width="18.7109381330516"/>
    <col customWidth="true" max="1541" min="1541" outlineLevel="0" style="33" width="19.2851558198157"/>
    <col bestFit="true" customWidth="true" max="1788" min="1542" outlineLevel="0" style="33" width="9.14062530925693"/>
    <col customWidth="true" max="1789" min="1789" outlineLevel="0" style="33" width="6.28515632731423"/>
    <col customWidth="true" max="1790" min="1790" outlineLevel="0" style="33" width="76.1406264934202"/>
    <col bestFit="true" customWidth="true" max="1791" min="1791" outlineLevel="0" style="33" width="14.7109374563868"/>
    <col bestFit="true" customWidth="true" max="1792" min="1792" outlineLevel="0" style="33" width="17.5703128237946"/>
    <col customWidth="true" max="1793" min="1793" outlineLevel="0" style="33" width="20.8554686436103"/>
    <col customWidth="true" max="1794" min="1794" outlineLevel="0" style="33" width="16.7109377947192"/>
    <col customWidth="true" max="1795" min="1795" outlineLevel="0" style="33" width="17.8554688127765"/>
    <col customWidth="true" max="1796" min="1796" outlineLevel="0" style="33" width="18.7109381330516"/>
    <col customWidth="true" max="1797" min="1797" outlineLevel="0" style="33" width="19.2851558198157"/>
    <col bestFit="true" customWidth="true" max="2044" min="1798" outlineLevel="0" style="33" width="9.14062530925693"/>
    <col customWidth="true" max="2045" min="2045" outlineLevel="0" style="33" width="6.28515632731423"/>
    <col customWidth="true" max="2046" min="2046" outlineLevel="0" style="33" width="76.1406264934202"/>
    <col bestFit="true" customWidth="true" max="2047" min="2047" outlineLevel="0" style="33" width="14.7109374563868"/>
    <col bestFit="true" customWidth="true" max="2048" min="2048" outlineLevel="0" style="33" width="17.5703128237946"/>
    <col customWidth="true" max="2049" min="2049" outlineLevel="0" style="33" width="20.8554686436103"/>
    <col customWidth="true" max="2050" min="2050" outlineLevel="0" style="33" width="16.7109377947192"/>
    <col customWidth="true" max="2051" min="2051" outlineLevel="0" style="33" width="17.8554688127765"/>
    <col customWidth="true" max="2052" min="2052" outlineLevel="0" style="33" width="18.7109381330516"/>
    <col customWidth="true" max="2053" min="2053" outlineLevel="0" style="33" width="19.2851558198157"/>
    <col bestFit="true" customWidth="true" max="2300" min="2054" outlineLevel="0" style="33" width="9.14062530925693"/>
    <col customWidth="true" max="2301" min="2301" outlineLevel="0" style="33" width="6.28515632731423"/>
    <col customWidth="true" max="2302" min="2302" outlineLevel="0" style="33" width="76.1406264934202"/>
    <col bestFit="true" customWidth="true" max="2303" min="2303" outlineLevel="0" style="33" width="14.7109374563868"/>
    <col bestFit="true" customWidth="true" max="2304" min="2304" outlineLevel="0" style="33" width="17.5703128237946"/>
    <col customWidth="true" max="2305" min="2305" outlineLevel="0" style="33" width="20.8554686436103"/>
    <col customWidth="true" max="2306" min="2306" outlineLevel="0" style="33" width="16.7109377947192"/>
    <col customWidth="true" max="2307" min="2307" outlineLevel="0" style="33" width="17.8554688127765"/>
    <col customWidth="true" max="2308" min="2308" outlineLevel="0" style="33" width="18.7109381330516"/>
    <col customWidth="true" max="2309" min="2309" outlineLevel="0" style="33" width="19.2851558198157"/>
    <col bestFit="true" customWidth="true" max="2556" min="2310" outlineLevel="0" style="33" width="9.14062530925693"/>
    <col customWidth="true" max="2557" min="2557" outlineLevel="0" style="33" width="6.28515632731423"/>
    <col customWidth="true" max="2558" min="2558" outlineLevel="0" style="33" width="76.1406264934202"/>
    <col bestFit="true" customWidth="true" max="2559" min="2559" outlineLevel="0" style="33" width="14.7109374563868"/>
    <col bestFit="true" customWidth="true" max="2560" min="2560" outlineLevel="0" style="33" width="17.5703128237946"/>
    <col customWidth="true" max="2561" min="2561" outlineLevel="0" style="33" width="20.8554686436103"/>
    <col customWidth="true" max="2562" min="2562" outlineLevel="0" style="33" width="16.7109377947192"/>
    <col customWidth="true" max="2563" min="2563" outlineLevel="0" style="33" width="17.8554688127765"/>
    <col customWidth="true" max="2564" min="2564" outlineLevel="0" style="33" width="18.7109381330516"/>
    <col customWidth="true" max="2565" min="2565" outlineLevel="0" style="33" width="19.2851558198157"/>
    <col bestFit="true" customWidth="true" max="2812" min="2566" outlineLevel="0" style="33" width="9.14062530925693"/>
    <col customWidth="true" max="2813" min="2813" outlineLevel="0" style="33" width="6.28515632731423"/>
    <col customWidth="true" max="2814" min="2814" outlineLevel="0" style="33" width="76.1406264934202"/>
    <col bestFit="true" customWidth="true" max="2815" min="2815" outlineLevel="0" style="33" width="14.7109374563868"/>
    <col bestFit="true" customWidth="true" max="2816" min="2816" outlineLevel="0" style="33" width="17.5703128237946"/>
    <col customWidth="true" max="2817" min="2817" outlineLevel="0" style="33" width="20.8554686436103"/>
    <col customWidth="true" max="2818" min="2818" outlineLevel="0" style="33" width="16.7109377947192"/>
    <col customWidth="true" max="2819" min="2819" outlineLevel="0" style="33" width="17.8554688127765"/>
    <col customWidth="true" max="2820" min="2820" outlineLevel="0" style="33" width="18.7109381330516"/>
    <col customWidth="true" max="2821" min="2821" outlineLevel="0" style="33" width="19.2851558198157"/>
    <col bestFit="true" customWidth="true" max="3068" min="2822" outlineLevel="0" style="33" width="9.14062530925693"/>
    <col customWidth="true" max="3069" min="3069" outlineLevel="0" style="33" width="6.28515632731423"/>
    <col customWidth="true" max="3070" min="3070" outlineLevel="0" style="33" width="76.1406264934202"/>
    <col bestFit="true" customWidth="true" max="3071" min="3071" outlineLevel="0" style="33" width="14.7109374563868"/>
    <col bestFit="true" customWidth="true" max="3072" min="3072" outlineLevel="0" style="33" width="17.5703128237946"/>
    <col customWidth="true" max="3073" min="3073" outlineLevel="0" style="33" width="20.8554686436103"/>
    <col customWidth="true" max="3074" min="3074" outlineLevel="0" style="33" width="16.7109377947192"/>
    <col customWidth="true" max="3075" min="3075" outlineLevel="0" style="33" width="17.8554688127765"/>
    <col customWidth="true" max="3076" min="3076" outlineLevel="0" style="33" width="18.7109381330516"/>
    <col customWidth="true" max="3077" min="3077" outlineLevel="0" style="33" width="19.2851558198157"/>
    <col bestFit="true" customWidth="true" max="3324" min="3078" outlineLevel="0" style="33" width="9.14062530925693"/>
    <col customWidth="true" max="3325" min="3325" outlineLevel="0" style="33" width="6.28515632731423"/>
    <col customWidth="true" max="3326" min="3326" outlineLevel="0" style="33" width="76.1406264934202"/>
    <col bestFit="true" customWidth="true" max="3327" min="3327" outlineLevel="0" style="33" width="14.7109374563868"/>
    <col bestFit="true" customWidth="true" max="3328" min="3328" outlineLevel="0" style="33" width="17.5703128237946"/>
    <col customWidth="true" max="3329" min="3329" outlineLevel="0" style="33" width="20.8554686436103"/>
    <col customWidth="true" max="3330" min="3330" outlineLevel="0" style="33" width="16.7109377947192"/>
    <col customWidth="true" max="3331" min="3331" outlineLevel="0" style="33" width="17.8554688127765"/>
    <col customWidth="true" max="3332" min="3332" outlineLevel="0" style="33" width="18.7109381330516"/>
    <col customWidth="true" max="3333" min="3333" outlineLevel="0" style="33" width="19.2851558198157"/>
    <col bestFit="true" customWidth="true" max="3580" min="3334" outlineLevel="0" style="33" width="9.14062530925693"/>
    <col customWidth="true" max="3581" min="3581" outlineLevel="0" style="33" width="6.28515632731423"/>
    <col customWidth="true" max="3582" min="3582" outlineLevel="0" style="33" width="76.1406264934202"/>
    <col bestFit="true" customWidth="true" max="3583" min="3583" outlineLevel="0" style="33" width="14.7109374563868"/>
    <col bestFit="true" customWidth="true" max="3584" min="3584" outlineLevel="0" style="33" width="17.5703128237946"/>
    <col customWidth="true" max="3585" min="3585" outlineLevel="0" style="33" width="20.8554686436103"/>
    <col customWidth="true" max="3586" min="3586" outlineLevel="0" style="33" width="16.7109377947192"/>
    <col customWidth="true" max="3587" min="3587" outlineLevel="0" style="33" width="17.8554688127765"/>
    <col customWidth="true" max="3588" min="3588" outlineLevel="0" style="33" width="18.7109381330516"/>
    <col customWidth="true" max="3589" min="3589" outlineLevel="0" style="33" width="19.2851558198157"/>
    <col bestFit="true" customWidth="true" max="3836" min="3590" outlineLevel="0" style="33" width="9.14062530925693"/>
    <col customWidth="true" max="3837" min="3837" outlineLevel="0" style="33" width="6.28515632731423"/>
    <col customWidth="true" max="3838" min="3838" outlineLevel="0" style="33" width="76.1406264934202"/>
    <col bestFit="true" customWidth="true" max="3839" min="3839" outlineLevel="0" style="33" width="14.7109374563868"/>
    <col bestFit="true" customWidth="true" max="3840" min="3840" outlineLevel="0" style="33" width="17.5703128237946"/>
    <col customWidth="true" max="3841" min="3841" outlineLevel="0" style="33" width="20.8554686436103"/>
    <col customWidth="true" max="3842" min="3842" outlineLevel="0" style="33" width="16.7109377947192"/>
    <col customWidth="true" max="3843" min="3843" outlineLevel="0" style="33" width="17.8554688127765"/>
    <col customWidth="true" max="3844" min="3844" outlineLevel="0" style="33" width="18.7109381330516"/>
    <col customWidth="true" max="3845" min="3845" outlineLevel="0" style="33" width="19.2851558198157"/>
    <col bestFit="true" customWidth="true" max="4092" min="3846" outlineLevel="0" style="33" width="9.14062530925693"/>
    <col customWidth="true" max="4093" min="4093" outlineLevel="0" style="33" width="6.28515632731423"/>
    <col customWidth="true" max="4094" min="4094" outlineLevel="0" style="33" width="76.1406264934202"/>
    <col bestFit="true" customWidth="true" max="4095" min="4095" outlineLevel="0" style="33" width="14.7109374563868"/>
    <col bestFit="true" customWidth="true" max="4096" min="4096" outlineLevel="0" style="33" width="17.5703128237946"/>
    <col customWidth="true" max="4097" min="4097" outlineLevel="0" style="33" width="20.8554686436103"/>
    <col customWidth="true" max="4098" min="4098" outlineLevel="0" style="33" width="16.7109377947192"/>
    <col customWidth="true" max="4099" min="4099" outlineLevel="0" style="33" width="17.8554688127765"/>
    <col customWidth="true" max="4100" min="4100" outlineLevel="0" style="33" width="18.7109381330516"/>
    <col customWidth="true" max="4101" min="4101" outlineLevel="0" style="33" width="19.2851558198157"/>
    <col bestFit="true" customWidth="true" max="4348" min="4102" outlineLevel="0" style="33" width="9.14062530925693"/>
    <col customWidth="true" max="4349" min="4349" outlineLevel="0" style="33" width="6.28515632731423"/>
    <col customWidth="true" max="4350" min="4350" outlineLevel="0" style="33" width="76.1406264934202"/>
    <col bestFit="true" customWidth="true" max="4351" min="4351" outlineLevel="0" style="33" width="14.7109374563868"/>
    <col bestFit="true" customWidth="true" max="4352" min="4352" outlineLevel="0" style="33" width="17.5703128237946"/>
    <col customWidth="true" max="4353" min="4353" outlineLevel="0" style="33" width="20.8554686436103"/>
    <col customWidth="true" max="4354" min="4354" outlineLevel="0" style="33" width="16.7109377947192"/>
    <col customWidth="true" max="4355" min="4355" outlineLevel="0" style="33" width="17.8554688127765"/>
    <col customWidth="true" max="4356" min="4356" outlineLevel="0" style="33" width="18.7109381330516"/>
    <col customWidth="true" max="4357" min="4357" outlineLevel="0" style="33" width="19.2851558198157"/>
    <col bestFit="true" customWidth="true" max="4604" min="4358" outlineLevel="0" style="33" width="9.14062530925693"/>
    <col customWidth="true" max="4605" min="4605" outlineLevel="0" style="33" width="6.28515632731423"/>
    <col customWidth="true" max="4606" min="4606" outlineLevel="0" style="33" width="76.1406264934202"/>
    <col bestFit="true" customWidth="true" max="4607" min="4607" outlineLevel="0" style="33" width="14.7109374563868"/>
    <col bestFit="true" customWidth="true" max="4608" min="4608" outlineLevel="0" style="33" width="17.5703128237946"/>
    <col customWidth="true" max="4609" min="4609" outlineLevel="0" style="33" width="20.8554686436103"/>
    <col customWidth="true" max="4610" min="4610" outlineLevel="0" style="33" width="16.7109377947192"/>
    <col customWidth="true" max="4611" min="4611" outlineLevel="0" style="33" width="17.8554688127765"/>
    <col customWidth="true" max="4612" min="4612" outlineLevel="0" style="33" width="18.7109381330516"/>
    <col customWidth="true" max="4613" min="4613" outlineLevel="0" style="33" width="19.2851558198157"/>
    <col bestFit="true" customWidth="true" max="4860" min="4614" outlineLevel="0" style="33" width="9.14062530925693"/>
    <col customWidth="true" max="4861" min="4861" outlineLevel="0" style="33" width="6.28515632731423"/>
    <col customWidth="true" max="4862" min="4862" outlineLevel="0" style="33" width="76.1406264934202"/>
    <col bestFit="true" customWidth="true" max="4863" min="4863" outlineLevel="0" style="33" width="14.7109374563868"/>
    <col bestFit="true" customWidth="true" max="4864" min="4864" outlineLevel="0" style="33" width="17.5703128237946"/>
    <col customWidth="true" max="4865" min="4865" outlineLevel="0" style="33" width="20.8554686436103"/>
    <col customWidth="true" max="4866" min="4866" outlineLevel="0" style="33" width="16.7109377947192"/>
    <col customWidth="true" max="4867" min="4867" outlineLevel="0" style="33" width="17.8554688127765"/>
    <col customWidth="true" max="4868" min="4868" outlineLevel="0" style="33" width="18.7109381330516"/>
    <col customWidth="true" max="4869" min="4869" outlineLevel="0" style="33" width="19.2851558198157"/>
    <col bestFit="true" customWidth="true" max="5116" min="4870" outlineLevel="0" style="33" width="9.14062530925693"/>
    <col customWidth="true" max="5117" min="5117" outlineLevel="0" style="33" width="6.28515632731423"/>
    <col customWidth="true" max="5118" min="5118" outlineLevel="0" style="33" width="76.1406264934202"/>
    <col bestFit="true" customWidth="true" max="5119" min="5119" outlineLevel="0" style="33" width="14.7109374563868"/>
    <col bestFit="true" customWidth="true" max="5120" min="5120" outlineLevel="0" style="33" width="17.5703128237946"/>
    <col customWidth="true" max="5121" min="5121" outlineLevel="0" style="33" width="20.8554686436103"/>
    <col customWidth="true" max="5122" min="5122" outlineLevel="0" style="33" width="16.7109377947192"/>
    <col customWidth="true" max="5123" min="5123" outlineLevel="0" style="33" width="17.8554688127765"/>
    <col customWidth="true" max="5124" min="5124" outlineLevel="0" style="33" width="18.7109381330516"/>
    <col customWidth="true" max="5125" min="5125" outlineLevel="0" style="33" width="19.2851558198157"/>
    <col bestFit="true" customWidth="true" max="5372" min="5126" outlineLevel="0" style="33" width="9.14062530925693"/>
    <col customWidth="true" max="5373" min="5373" outlineLevel="0" style="33" width="6.28515632731423"/>
    <col customWidth="true" max="5374" min="5374" outlineLevel="0" style="33" width="76.1406264934202"/>
    <col bestFit="true" customWidth="true" max="5375" min="5375" outlineLevel="0" style="33" width="14.7109374563868"/>
    <col bestFit="true" customWidth="true" max="5376" min="5376" outlineLevel="0" style="33" width="17.5703128237946"/>
    <col customWidth="true" max="5377" min="5377" outlineLevel="0" style="33" width="20.8554686436103"/>
    <col customWidth="true" max="5378" min="5378" outlineLevel="0" style="33" width="16.7109377947192"/>
    <col customWidth="true" max="5379" min="5379" outlineLevel="0" style="33" width="17.8554688127765"/>
    <col customWidth="true" max="5380" min="5380" outlineLevel="0" style="33" width="18.7109381330516"/>
    <col customWidth="true" max="5381" min="5381" outlineLevel="0" style="33" width="19.2851558198157"/>
    <col bestFit="true" customWidth="true" max="5628" min="5382" outlineLevel="0" style="33" width="9.14062530925693"/>
    <col customWidth="true" max="5629" min="5629" outlineLevel="0" style="33" width="6.28515632731423"/>
    <col customWidth="true" max="5630" min="5630" outlineLevel="0" style="33" width="76.1406264934202"/>
    <col bestFit="true" customWidth="true" max="5631" min="5631" outlineLevel="0" style="33" width="14.7109374563868"/>
    <col bestFit="true" customWidth="true" max="5632" min="5632" outlineLevel="0" style="33" width="17.5703128237946"/>
    <col customWidth="true" max="5633" min="5633" outlineLevel="0" style="33" width="20.8554686436103"/>
    <col customWidth="true" max="5634" min="5634" outlineLevel="0" style="33" width="16.7109377947192"/>
    <col customWidth="true" max="5635" min="5635" outlineLevel="0" style="33" width="17.8554688127765"/>
    <col customWidth="true" max="5636" min="5636" outlineLevel="0" style="33" width="18.7109381330516"/>
    <col customWidth="true" max="5637" min="5637" outlineLevel="0" style="33" width="19.2851558198157"/>
    <col bestFit="true" customWidth="true" max="5884" min="5638" outlineLevel="0" style="33" width="9.14062530925693"/>
    <col customWidth="true" max="5885" min="5885" outlineLevel="0" style="33" width="6.28515632731423"/>
    <col customWidth="true" max="5886" min="5886" outlineLevel="0" style="33" width="76.1406264934202"/>
    <col bestFit="true" customWidth="true" max="5887" min="5887" outlineLevel="0" style="33" width="14.7109374563868"/>
    <col bestFit="true" customWidth="true" max="5888" min="5888" outlineLevel="0" style="33" width="17.5703128237946"/>
    <col customWidth="true" max="5889" min="5889" outlineLevel="0" style="33" width="20.8554686436103"/>
    <col customWidth="true" max="5890" min="5890" outlineLevel="0" style="33" width="16.7109377947192"/>
    <col customWidth="true" max="5891" min="5891" outlineLevel="0" style="33" width="17.8554688127765"/>
    <col customWidth="true" max="5892" min="5892" outlineLevel="0" style="33" width="18.7109381330516"/>
    <col customWidth="true" max="5893" min="5893" outlineLevel="0" style="33" width="19.2851558198157"/>
    <col bestFit="true" customWidth="true" max="6140" min="5894" outlineLevel="0" style="33" width="9.14062530925693"/>
    <col customWidth="true" max="6141" min="6141" outlineLevel="0" style="33" width="6.28515632731423"/>
    <col customWidth="true" max="6142" min="6142" outlineLevel="0" style="33" width="76.1406264934202"/>
    <col bestFit="true" customWidth="true" max="6143" min="6143" outlineLevel="0" style="33" width="14.7109374563868"/>
    <col bestFit="true" customWidth="true" max="6144" min="6144" outlineLevel="0" style="33" width="17.5703128237946"/>
    <col customWidth="true" max="6145" min="6145" outlineLevel="0" style="33" width="20.8554686436103"/>
    <col customWidth="true" max="6146" min="6146" outlineLevel="0" style="33" width="16.7109377947192"/>
    <col customWidth="true" max="6147" min="6147" outlineLevel="0" style="33" width="17.8554688127765"/>
    <col customWidth="true" max="6148" min="6148" outlineLevel="0" style="33" width="18.7109381330516"/>
    <col customWidth="true" max="6149" min="6149" outlineLevel="0" style="33" width="19.2851558198157"/>
    <col bestFit="true" customWidth="true" max="6396" min="6150" outlineLevel="0" style="33" width="9.14062530925693"/>
    <col customWidth="true" max="6397" min="6397" outlineLevel="0" style="33" width="6.28515632731423"/>
    <col customWidth="true" max="6398" min="6398" outlineLevel="0" style="33" width="76.1406264934202"/>
    <col bestFit="true" customWidth="true" max="6399" min="6399" outlineLevel="0" style="33" width="14.7109374563868"/>
    <col bestFit="true" customWidth="true" max="6400" min="6400" outlineLevel="0" style="33" width="17.5703128237946"/>
    <col customWidth="true" max="6401" min="6401" outlineLevel="0" style="33" width="20.8554686436103"/>
    <col customWidth="true" max="6402" min="6402" outlineLevel="0" style="33" width="16.7109377947192"/>
    <col customWidth="true" max="6403" min="6403" outlineLevel="0" style="33" width="17.8554688127765"/>
    <col customWidth="true" max="6404" min="6404" outlineLevel="0" style="33" width="18.7109381330516"/>
    <col customWidth="true" max="6405" min="6405" outlineLevel="0" style="33" width="19.2851558198157"/>
    <col bestFit="true" customWidth="true" max="6652" min="6406" outlineLevel="0" style="33" width="9.14062530925693"/>
    <col customWidth="true" max="6653" min="6653" outlineLevel="0" style="33" width="6.28515632731423"/>
    <col customWidth="true" max="6654" min="6654" outlineLevel="0" style="33" width="76.1406264934202"/>
    <col bestFit="true" customWidth="true" max="6655" min="6655" outlineLevel="0" style="33" width="14.7109374563868"/>
    <col bestFit="true" customWidth="true" max="6656" min="6656" outlineLevel="0" style="33" width="17.5703128237946"/>
    <col customWidth="true" max="6657" min="6657" outlineLevel="0" style="33" width="20.8554686436103"/>
    <col customWidth="true" max="6658" min="6658" outlineLevel="0" style="33" width="16.7109377947192"/>
    <col customWidth="true" max="6659" min="6659" outlineLevel="0" style="33" width="17.8554688127765"/>
    <col customWidth="true" max="6660" min="6660" outlineLevel="0" style="33" width="18.7109381330516"/>
    <col customWidth="true" max="6661" min="6661" outlineLevel="0" style="33" width="19.2851558198157"/>
    <col bestFit="true" customWidth="true" max="6908" min="6662" outlineLevel="0" style="33" width="9.14062530925693"/>
    <col customWidth="true" max="6909" min="6909" outlineLevel="0" style="33" width="6.28515632731423"/>
    <col customWidth="true" max="6910" min="6910" outlineLevel="0" style="33" width="76.1406264934202"/>
    <col bestFit="true" customWidth="true" max="6911" min="6911" outlineLevel="0" style="33" width="14.7109374563868"/>
    <col bestFit="true" customWidth="true" max="6912" min="6912" outlineLevel="0" style="33" width="17.5703128237946"/>
    <col customWidth="true" max="6913" min="6913" outlineLevel="0" style="33" width="20.8554686436103"/>
    <col customWidth="true" max="6914" min="6914" outlineLevel="0" style="33" width="16.7109377947192"/>
    <col customWidth="true" max="6915" min="6915" outlineLevel="0" style="33" width="17.8554688127765"/>
    <col customWidth="true" max="6916" min="6916" outlineLevel="0" style="33" width="18.7109381330516"/>
    <col customWidth="true" max="6917" min="6917" outlineLevel="0" style="33" width="19.2851558198157"/>
    <col bestFit="true" customWidth="true" max="7164" min="6918" outlineLevel="0" style="33" width="9.14062530925693"/>
    <col customWidth="true" max="7165" min="7165" outlineLevel="0" style="33" width="6.28515632731423"/>
    <col customWidth="true" max="7166" min="7166" outlineLevel="0" style="33" width="76.1406264934202"/>
    <col bestFit="true" customWidth="true" max="7167" min="7167" outlineLevel="0" style="33" width="14.7109374563868"/>
    <col bestFit="true" customWidth="true" max="7168" min="7168" outlineLevel="0" style="33" width="17.5703128237946"/>
    <col customWidth="true" max="7169" min="7169" outlineLevel="0" style="33" width="20.8554686436103"/>
    <col customWidth="true" max="7170" min="7170" outlineLevel="0" style="33" width="16.7109377947192"/>
    <col customWidth="true" max="7171" min="7171" outlineLevel="0" style="33" width="17.8554688127765"/>
    <col customWidth="true" max="7172" min="7172" outlineLevel="0" style="33" width="18.7109381330516"/>
    <col customWidth="true" max="7173" min="7173" outlineLevel="0" style="33" width="19.2851558198157"/>
    <col bestFit="true" customWidth="true" max="7420" min="7174" outlineLevel="0" style="33" width="9.14062530925693"/>
    <col customWidth="true" max="7421" min="7421" outlineLevel="0" style="33" width="6.28515632731423"/>
    <col customWidth="true" max="7422" min="7422" outlineLevel="0" style="33" width="76.1406264934202"/>
    <col bestFit="true" customWidth="true" max="7423" min="7423" outlineLevel="0" style="33" width="14.7109374563868"/>
    <col bestFit="true" customWidth="true" max="7424" min="7424" outlineLevel="0" style="33" width="17.5703128237946"/>
    <col customWidth="true" max="7425" min="7425" outlineLevel="0" style="33" width="20.8554686436103"/>
    <col customWidth="true" max="7426" min="7426" outlineLevel="0" style="33" width="16.7109377947192"/>
    <col customWidth="true" max="7427" min="7427" outlineLevel="0" style="33" width="17.8554688127765"/>
    <col customWidth="true" max="7428" min="7428" outlineLevel="0" style="33" width="18.7109381330516"/>
    <col customWidth="true" max="7429" min="7429" outlineLevel="0" style="33" width="19.2851558198157"/>
    <col bestFit="true" customWidth="true" max="7676" min="7430" outlineLevel="0" style="33" width="9.14062530925693"/>
    <col customWidth="true" max="7677" min="7677" outlineLevel="0" style="33" width="6.28515632731423"/>
    <col customWidth="true" max="7678" min="7678" outlineLevel="0" style="33" width="76.1406264934202"/>
    <col bestFit="true" customWidth="true" max="7679" min="7679" outlineLevel="0" style="33" width="14.7109374563868"/>
    <col bestFit="true" customWidth="true" max="7680" min="7680" outlineLevel="0" style="33" width="17.5703128237946"/>
    <col customWidth="true" max="7681" min="7681" outlineLevel="0" style="33" width="20.8554686436103"/>
    <col customWidth="true" max="7682" min="7682" outlineLevel="0" style="33" width="16.7109377947192"/>
    <col customWidth="true" max="7683" min="7683" outlineLevel="0" style="33" width="17.8554688127765"/>
    <col customWidth="true" max="7684" min="7684" outlineLevel="0" style="33" width="18.7109381330516"/>
    <col customWidth="true" max="7685" min="7685" outlineLevel="0" style="33" width="19.2851558198157"/>
    <col bestFit="true" customWidth="true" max="7932" min="7686" outlineLevel="0" style="33" width="9.14062530925693"/>
    <col customWidth="true" max="7933" min="7933" outlineLevel="0" style="33" width="6.28515632731423"/>
    <col customWidth="true" max="7934" min="7934" outlineLevel="0" style="33" width="76.1406264934202"/>
    <col bestFit="true" customWidth="true" max="7935" min="7935" outlineLevel="0" style="33" width="14.7109374563868"/>
    <col bestFit="true" customWidth="true" max="7936" min="7936" outlineLevel="0" style="33" width="17.5703128237946"/>
    <col customWidth="true" max="7937" min="7937" outlineLevel="0" style="33" width="20.8554686436103"/>
    <col customWidth="true" max="7938" min="7938" outlineLevel="0" style="33" width="16.7109377947192"/>
    <col customWidth="true" max="7939" min="7939" outlineLevel="0" style="33" width="17.8554688127765"/>
    <col customWidth="true" max="7940" min="7940" outlineLevel="0" style="33" width="18.7109381330516"/>
    <col customWidth="true" max="7941" min="7941" outlineLevel="0" style="33" width="19.2851558198157"/>
    <col bestFit="true" customWidth="true" max="8188" min="7942" outlineLevel="0" style="33" width="9.14062530925693"/>
    <col customWidth="true" max="8189" min="8189" outlineLevel="0" style="33" width="6.28515632731423"/>
    <col customWidth="true" max="8190" min="8190" outlineLevel="0" style="33" width="76.1406264934202"/>
    <col bestFit="true" customWidth="true" max="8191" min="8191" outlineLevel="0" style="33" width="14.7109374563868"/>
    <col bestFit="true" customWidth="true" max="8192" min="8192" outlineLevel="0" style="33" width="17.5703128237946"/>
    <col customWidth="true" max="8193" min="8193" outlineLevel="0" style="33" width="20.8554686436103"/>
    <col customWidth="true" max="8194" min="8194" outlineLevel="0" style="33" width="16.7109377947192"/>
    <col customWidth="true" max="8195" min="8195" outlineLevel="0" style="33" width="17.8554688127765"/>
    <col customWidth="true" max="8196" min="8196" outlineLevel="0" style="33" width="18.7109381330516"/>
    <col customWidth="true" max="8197" min="8197" outlineLevel="0" style="33" width="19.2851558198157"/>
    <col bestFit="true" customWidth="true" max="8444" min="8198" outlineLevel="0" style="33" width="9.14062530925693"/>
    <col customWidth="true" max="8445" min="8445" outlineLevel="0" style="33" width="6.28515632731423"/>
    <col customWidth="true" max="8446" min="8446" outlineLevel="0" style="33" width="76.1406264934202"/>
    <col bestFit="true" customWidth="true" max="8447" min="8447" outlineLevel="0" style="33" width="14.7109374563868"/>
    <col bestFit="true" customWidth="true" max="8448" min="8448" outlineLevel="0" style="33" width="17.5703128237946"/>
    <col customWidth="true" max="8449" min="8449" outlineLevel="0" style="33" width="20.8554686436103"/>
    <col customWidth="true" max="8450" min="8450" outlineLevel="0" style="33" width="16.7109377947192"/>
    <col customWidth="true" max="8451" min="8451" outlineLevel="0" style="33" width="17.8554688127765"/>
    <col customWidth="true" max="8452" min="8452" outlineLevel="0" style="33" width="18.7109381330516"/>
    <col customWidth="true" max="8453" min="8453" outlineLevel="0" style="33" width="19.2851558198157"/>
    <col bestFit="true" customWidth="true" max="8700" min="8454" outlineLevel="0" style="33" width="9.14062530925693"/>
    <col customWidth="true" max="8701" min="8701" outlineLevel="0" style="33" width="6.28515632731423"/>
    <col customWidth="true" max="8702" min="8702" outlineLevel="0" style="33" width="76.1406264934202"/>
    <col bestFit="true" customWidth="true" max="8703" min="8703" outlineLevel="0" style="33" width="14.7109374563868"/>
    <col bestFit="true" customWidth="true" max="8704" min="8704" outlineLevel="0" style="33" width="17.5703128237946"/>
    <col customWidth="true" max="8705" min="8705" outlineLevel="0" style="33" width="20.8554686436103"/>
    <col customWidth="true" max="8706" min="8706" outlineLevel="0" style="33" width="16.7109377947192"/>
    <col customWidth="true" max="8707" min="8707" outlineLevel="0" style="33" width="17.8554688127765"/>
    <col customWidth="true" max="8708" min="8708" outlineLevel="0" style="33" width="18.7109381330516"/>
    <col customWidth="true" max="8709" min="8709" outlineLevel="0" style="33" width="19.2851558198157"/>
    <col bestFit="true" customWidth="true" max="8956" min="8710" outlineLevel="0" style="33" width="9.14062530925693"/>
    <col customWidth="true" max="8957" min="8957" outlineLevel="0" style="33" width="6.28515632731423"/>
    <col customWidth="true" max="8958" min="8958" outlineLevel="0" style="33" width="76.1406264934202"/>
    <col bestFit="true" customWidth="true" max="8959" min="8959" outlineLevel="0" style="33" width="14.7109374563868"/>
    <col bestFit="true" customWidth="true" max="8960" min="8960" outlineLevel="0" style="33" width="17.5703128237946"/>
    <col customWidth="true" max="8961" min="8961" outlineLevel="0" style="33" width="20.8554686436103"/>
    <col customWidth="true" max="8962" min="8962" outlineLevel="0" style="33" width="16.7109377947192"/>
    <col customWidth="true" max="8963" min="8963" outlineLevel="0" style="33" width="17.8554688127765"/>
    <col customWidth="true" max="8964" min="8964" outlineLevel="0" style="33" width="18.7109381330516"/>
    <col customWidth="true" max="8965" min="8965" outlineLevel="0" style="33" width="19.2851558198157"/>
    <col bestFit="true" customWidth="true" max="9212" min="8966" outlineLevel="0" style="33" width="9.14062530925693"/>
    <col customWidth="true" max="9213" min="9213" outlineLevel="0" style="33" width="6.28515632731423"/>
    <col customWidth="true" max="9214" min="9214" outlineLevel="0" style="33" width="76.1406264934202"/>
    <col bestFit="true" customWidth="true" max="9215" min="9215" outlineLevel="0" style="33" width="14.7109374563868"/>
    <col bestFit="true" customWidth="true" max="9216" min="9216" outlineLevel="0" style="33" width="17.5703128237946"/>
    <col customWidth="true" max="9217" min="9217" outlineLevel="0" style="33" width="20.8554686436103"/>
    <col customWidth="true" max="9218" min="9218" outlineLevel="0" style="33" width="16.7109377947192"/>
    <col customWidth="true" max="9219" min="9219" outlineLevel="0" style="33" width="17.8554688127765"/>
    <col customWidth="true" max="9220" min="9220" outlineLevel="0" style="33" width="18.7109381330516"/>
    <col customWidth="true" max="9221" min="9221" outlineLevel="0" style="33" width="19.2851558198157"/>
    <col bestFit="true" customWidth="true" max="9468" min="9222" outlineLevel="0" style="33" width="9.14062530925693"/>
    <col customWidth="true" max="9469" min="9469" outlineLevel="0" style="33" width="6.28515632731423"/>
    <col customWidth="true" max="9470" min="9470" outlineLevel="0" style="33" width="76.1406264934202"/>
    <col bestFit="true" customWidth="true" max="9471" min="9471" outlineLevel="0" style="33" width="14.7109374563868"/>
    <col bestFit="true" customWidth="true" max="9472" min="9472" outlineLevel="0" style="33" width="17.5703128237946"/>
    <col customWidth="true" max="9473" min="9473" outlineLevel="0" style="33" width="20.8554686436103"/>
    <col customWidth="true" max="9474" min="9474" outlineLevel="0" style="33" width="16.7109377947192"/>
    <col customWidth="true" max="9475" min="9475" outlineLevel="0" style="33" width="17.8554688127765"/>
    <col customWidth="true" max="9476" min="9476" outlineLevel="0" style="33" width="18.7109381330516"/>
    <col customWidth="true" max="9477" min="9477" outlineLevel="0" style="33" width="19.2851558198157"/>
    <col bestFit="true" customWidth="true" max="9724" min="9478" outlineLevel="0" style="33" width="9.14062530925693"/>
    <col customWidth="true" max="9725" min="9725" outlineLevel="0" style="33" width="6.28515632731423"/>
    <col customWidth="true" max="9726" min="9726" outlineLevel="0" style="33" width="76.1406264934202"/>
    <col bestFit="true" customWidth="true" max="9727" min="9727" outlineLevel="0" style="33" width="14.7109374563868"/>
    <col bestFit="true" customWidth="true" max="9728" min="9728" outlineLevel="0" style="33" width="17.5703128237946"/>
    <col customWidth="true" max="9729" min="9729" outlineLevel="0" style="33" width="20.8554686436103"/>
    <col customWidth="true" max="9730" min="9730" outlineLevel="0" style="33" width="16.7109377947192"/>
    <col customWidth="true" max="9731" min="9731" outlineLevel="0" style="33" width="17.8554688127765"/>
    <col customWidth="true" max="9732" min="9732" outlineLevel="0" style="33" width="18.7109381330516"/>
    <col customWidth="true" max="9733" min="9733" outlineLevel="0" style="33" width="19.2851558198157"/>
    <col bestFit="true" customWidth="true" max="9980" min="9734" outlineLevel="0" style="33" width="9.14062530925693"/>
    <col customWidth="true" max="9981" min="9981" outlineLevel="0" style="33" width="6.28515632731423"/>
    <col customWidth="true" max="9982" min="9982" outlineLevel="0" style="33" width="76.1406264934202"/>
    <col bestFit="true" customWidth="true" max="9983" min="9983" outlineLevel="0" style="33" width="14.7109374563868"/>
    <col bestFit="true" customWidth="true" max="9984" min="9984" outlineLevel="0" style="33" width="17.5703128237946"/>
    <col customWidth="true" max="9985" min="9985" outlineLevel="0" style="33" width="20.8554686436103"/>
    <col customWidth="true" max="9986" min="9986" outlineLevel="0" style="33" width="16.7109377947192"/>
    <col customWidth="true" max="9987" min="9987" outlineLevel="0" style="33" width="17.8554688127765"/>
    <col customWidth="true" max="9988" min="9988" outlineLevel="0" style="33" width="18.7109381330516"/>
    <col customWidth="true" max="9989" min="9989" outlineLevel="0" style="33" width="19.2851558198157"/>
    <col bestFit="true" customWidth="true" max="10236" min="9990" outlineLevel="0" style="33" width="9.14062530925693"/>
    <col customWidth="true" max="10237" min="10237" outlineLevel="0" style="33" width="6.28515632731423"/>
    <col customWidth="true" max="10238" min="10238" outlineLevel="0" style="33" width="76.1406264934202"/>
    <col bestFit="true" customWidth="true" max="10239" min="10239" outlineLevel="0" style="33" width="14.7109374563868"/>
    <col bestFit="true" customWidth="true" max="10240" min="10240" outlineLevel="0" style="33" width="17.5703128237946"/>
    <col customWidth="true" max="10241" min="10241" outlineLevel="0" style="33" width="20.8554686436103"/>
    <col customWidth="true" max="10242" min="10242" outlineLevel="0" style="33" width="16.7109377947192"/>
    <col customWidth="true" max="10243" min="10243" outlineLevel="0" style="33" width="17.8554688127765"/>
    <col customWidth="true" max="10244" min="10244" outlineLevel="0" style="33" width="18.7109381330516"/>
    <col customWidth="true" max="10245" min="10245" outlineLevel="0" style="33" width="19.2851558198157"/>
    <col bestFit="true" customWidth="true" max="10492" min="10246" outlineLevel="0" style="33" width="9.14062530925693"/>
    <col customWidth="true" max="10493" min="10493" outlineLevel="0" style="33" width="6.28515632731423"/>
    <col customWidth="true" max="10494" min="10494" outlineLevel="0" style="33" width="76.1406264934202"/>
    <col bestFit="true" customWidth="true" max="10495" min="10495" outlineLevel="0" style="33" width="14.7109374563868"/>
    <col bestFit="true" customWidth="true" max="10496" min="10496" outlineLevel="0" style="33" width="17.5703128237946"/>
    <col customWidth="true" max="10497" min="10497" outlineLevel="0" style="33" width="20.8554686436103"/>
    <col customWidth="true" max="10498" min="10498" outlineLevel="0" style="33" width="16.7109377947192"/>
    <col customWidth="true" max="10499" min="10499" outlineLevel="0" style="33" width="17.8554688127765"/>
    <col customWidth="true" max="10500" min="10500" outlineLevel="0" style="33" width="18.7109381330516"/>
    <col customWidth="true" max="10501" min="10501" outlineLevel="0" style="33" width="19.2851558198157"/>
    <col bestFit="true" customWidth="true" max="10748" min="10502" outlineLevel="0" style="33" width="9.14062530925693"/>
    <col customWidth="true" max="10749" min="10749" outlineLevel="0" style="33" width="6.28515632731423"/>
    <col customWidth="true" max="10750" min="10750" outlineLevel="0" style="33" width="76.1406264934202"/>
    <col bestFit="true" customWidth="true" max="10751" min="10751" outlineLevel="0" style="33" width="14.7109374563868"/>
    <col bestFit="true" customWidth="true" max="10752" min="10752" outlineLevel="0" style="33" width="17.5703128237946"/>
    <col customWidth="true" max="10753" min="10753" outlineLevel="0" style="33" width="20.8554686436103"/>
    <col customWidth="true" max="10754" min="10754" outlineLevel="0" style="33" width="16.7109377947192"/>
    <col customWidth="true" max="10755" min="10755" outlineLevel="0" style="33" width="17.8554688127765"/>
    <col customWidth="true" max="10756" min="10756" outlineLevel="0" style="33" width="18.7109381330516"/>
    <col customWidth="true" max="10757" min="10757" outlineLevel="0" style="33" width="19.2851558198157"/>
    <col bestFit="true" customWidth="true" max="11004" min="10758" outlineLevel="0" style="33" width="9.14062530925693"/>
    <col customWidth="true" max="11005" min="11005" outlineLevel="0" style="33" width="6.28515632731423"/>
    <col customWidth="true" max="11006" min="11006" outlineLevel="0" style="33" width="76.1406264934202"/>
    <col bestFit="true" customWidth="true" max="11007" min="11007" outlineLevel="0" style="33" width="14.7109374563868"/>
    <col bestFit="true" customWidth="true" max="11008" min="11008" outlineLevel="0" style="33" width="17.5703128237946"/>
    <col customWidth="true" max="11009" min="11009" outlineLevel="0" style="33" width="20.8554686436103"/>
    <col customWidth="true" max="11010" min="11010" outlineLevel="0" style="33" width="16.7109377947192"/>
    <col customWidth="true" max="11011" min="11011" outlineLevel="0" style="33" width="17.8554688127765"/>
    <col customWidth="true" max="11012" min="11012" outlineLevel="0" style="33" width="18.7109381330516"/>
    <col customWidth="true" max="11013" min="11013" outlineLevel="0" style="33" width="19.2851558198157"/>
    <col bestFit="true" customWidth="true" max="11260" min="11014" outlineLevel="0" style="33" width="9.14062530925693"/>
    <col customWidth="true" max="11261" min="11261" outlineLevel="0" style="33" width="6.28515632731423"/>
    <col customWidth="true" max="11262" min="11262" outlineLevel="0" style="33" width="76.1406264934202"/>
    <col bestFit="true" customWidth="true" max="11263" min="11263" outlineLevel="0" style="33" width="14.7109374563868"/>
    <col bestFit="true" customWidth="true" max="11264" min="11264" outlineLevel="0" style="33" width="17.5703128237946"/>
    <col customWidth="true" max="11265" min="11265" outlineLevel="0" style="33" width="20.8554686436103"/>
    <col customWidth="true" max="11266" min="11266" outlineLevel="0" style="33" width="16.7109377947192"/>
    <col customWidth="true" max="11267" min="11267" outlineLevel="0" style="33" width="17.8554688127765"/>
    <col customWidth="true" max="11268" min="11268" outlineLevel="0" style="33" width="18.7109381330516"/>
    <col customWidth="true" max="11269" min="11269" outlineLevel="0" style="33" width="19.2851558198157"/>
    <col bestFit="true" customWidth="true" max="11516" min="11270" outlineLevel="0" style="33" width="9.14062530925693"/>
    <col customWidth="true" max="11517" min="11517" outlineLevel="0" style="33" width="6.28515632731423"/>
    <col customWidth="true" max="11518" min="11518" outlineLevel="0" style="33" width="76.1406264934202"/>
    <col bestFit="true" customWidth="true" max="11519" min="11519" outlineLevel="0" style="33" width="14.7109374563868"/>
    <col bestFit="true" customWidth="true" max="11520" min="11520" outlineLevel="0" style="33" width="17.5703128237946"/>
    <col customWidth="true" max="11521" min="11521" outlineLevel="0" style="33" width="20.8554686436103"/>
    <col customWidth="true" max="11522" min="11522" outlineLevel="0" style="33" width="16.7109377947192"/>
    <col customWidth="true" max="11523" min="11523" outlineLevel="0" style="33" width="17.8554688127765"/>
    <col customWidth="true" max="11524" min="11524" outlineLevel="0" style="33" width="18.7109381330516"/>
    <col customWidth="true" max="11525" min="11525" outlineLevel="0" style="33" width="19.2851558198157"/>
    <col bestFit="true" customWidth="true" max="11772" min="11526" outlineLevel="0" style="33" width="9.14062530925693"/>
    <col customWidth="true" max="11773" min="11773" outlineLevel="0" style="33" width="6.28515632731423"/>
    <col customWidth="true" max="11774" min="11774" outlineLevel="0" style="33" width="76.1406264934202"/>
    <col bestFit="true" customWidth="true" max="11775" min="11775" outlineLevel="0" style="33" width="14.7109374563868"/>
    <col bestFit="true" customWidth="true" max="11776" min="11776" outlineLevel="0" style="33" width="17.5703128237946"/>
    <col customWidth="true" max="11777" min="11777" outlineLevel="0" style="33" width="20.8554686436103"/>
    <col customWidth="true" max="11778" min="11778" outlineLevel="0" style="33" width="16.7109377947192"/>
    <col customWidth="true" max="11779" min="11779" outlineLevel="0" style="33" width="17.8554688127765"/>
    <col customWidth="true" max="11780" min="11780" outlineLevel="0" style="33" width="18.7109381330516"/>
    <col customWidth="true" max="11781" min="11781" outlineLevel="0" style="33" width="19.2851558198157"/>
    <col bestFit="true" customWidth="true" max="12028" min="11782" outlineLevel="0" style="33" width="9.14062530925693"/>
    <col customWidth="true" max="12029" min="12029" outlineLevel="0" style="33" width="6.28515632731423"/>
    <col customWidth="true" max="12030" min="12030" outlineLevel="0" style="33" width="76.1406264934202"/>
    <col bestFit="true" customWidth="true" max="12031" min="12031" outlineLevel="0" style="33" width="14.7109374563868"/>
    <col bestFit="true" customWidth="true" max="12032" min="12032" outlineLevel="0" style="33" width="17.5703128237946"/>
    <col customWidth="true" max="12033" min="12033" outlineLevel="0" style="33" width="20.8554686436103"/>
    <col customWidth="true" max="12034" min="12034" outlineLevel="0" style="33" width="16.7109377947192"/>
    <col customWidth="true" max="12035" min="12035" outlineLevel="0" style="33" width="17.8554688127765"/>
    <col customWidth="true" max="12036" min="12036" outlineLevel="0" style="33" width="18.7109381330516"/>
    <col customWidth="true" max="12037" min="12037" outlineLevel="0" style="33" width="19.2851558198157"/>
    <col bestFit="true" customWidth="true" max="12284" min="12038" outlineLevel="0" style="33" width="9.14062530925693"/>
    <col customWidth="true" max="12285" min="12285" outlineLevel="0" style="33" width="6.28515632731423"/>
    <col customWidth="true" max="12286" min="12286" outlineLevel="0" style="33" width="76.1406264934202"/>
    <col bestFit="true" customWidth="true" max="12287" min="12287" outlineLevel="0" style="33" width="14.7109374563868"/>
    <col bestFit="true" customWidth="true" max="12288" min="12288" outlineLevel="0" style="33" width="17.5703128237946"/>
    <col customWidth="true" max="12289" min="12289" outlineLevel="0" style="33" width="20.8554686436103"/>
    <col customWidth="true" max="12290" min="12290" outlineLevel="0" style="33" width="16.7109377947192"/>
    <col customWidth="true" max="12291" min="12291" outlineLevel="0" style="33" width="17.8554688127765"/>
    <col customWidth="true" max="12292" min="12292" outlineLevel="0" style="33" width="18.7109381330516"/>
    <col customWidth="true" max="12293" min="12293" outlineLevel="0" style="33" width="19.2851558198157"/>
    <col bestFit="true" customWidth="true" max="12540" min="12294" outlineLevel="0" style="33" width="9.14062530925693"/>
    <col customWidth="true" max="12541" min="12541" outlineLevel="0" style="33" width="6.28515632731423"/>
    <col customWidth="true" max="12542" min="12542" outlineLevel="0" style="33" width="76.1406264934202"/>
    <col bestFit="true" customWidth="true" max="12543" min="12543" outlineLevel="0" style="33" width="14.7109374563868"/>
    <col bestFit="true" customWidth="true" max="12544" min="12544" outlineLevel="0" style="33" width="17.5703128237946"/>
    <col customWidth="true" max="12545" min="12545" outlineLevel="0" style="33" width="20.8554686436103"/>
    <col customWidth="true" max="12546" min="12546" outlineLevel="0" style="33" width="16.7109377947192"/>
    <col customWidth="true" max="12547" min="12547" outlineLevel="0" style="33" width="17.8554688127765"/>
    <col customWidth="true" max="12548" min="12548" outlineLevel="0" style="33" width="18.7109381330516"/>
    <col customWidth="true" max="12549" min="12549" outlineLevel="0" style="33" width="19.2851558198157"/>
    <col bestFit="true" customWidth="true" max="12796" min="12550" outlineLevel="0" style="33" width="9.14062530925693"/>
    <col customWidth="true" max="12797" min="12797" outlineLevel="0" style="33" width="6.28515632731423"/>
    <col customWidth="true" max="12798" min="12798" outlineLevel="0" style="33" width="76.1406264934202"/>
    <col bestFit="true" customWidth="true" max="12799" min="12799" outlineLevel="0" style="33" width="14.7109374563868"/>
    <col bestFit="true" customWidth="true" max="12800" min="12800" outlineLevel="0" style="33" width="17.5703128237946"/>
    <col customWidth="true" max="12801" min="12801" outlineLevel="0" style="33" width="20.8554686436103"/>
    <col customWidth="true" max="12802" min="12802" outlineLevel="0" style="33" width="16.7109377947192"/>
    <col customWidth="true" max="12803" min="12803" outlineLevel="0" style="33" width="17.8554688127765"/>
    <col customWidth="true" max="12804" min="12804" outlineLevel="0" style="33" width="18.7109381330516"/>
    <col customWidth="true" max="12805" min="12805" outlineLevel="0" style="33" width="19.2851558198157"/>
    <col bestFit="true" customWidth="true" max="13052" min="12806" outlineLevel="0" style="33" width="9.14062530925693"/>
    <col customWidth="true" max="13053" min="13053" outlineLevel="0" style="33" width="6.28515632731423"/>
    <col customWidth="true" max="13054" min="13054" outlineLevel="0" style="33" width="76.1406264934202"/>
    <col bestFit="true" customWidth="true" max="13055" min="13055" outlineLevel="0" style="33" width="14.7109374563868"/>
    <col bestFit="true" customWidth="true" max="13056" min="13056" outlineLevel="0" style="33" width="17.5703128237946"/>
    <col customWidth="true" max="13057" min="13057" outlineLevel="0" style="33" width="20.8554686436103"/>
    <col customWidth="true" max="13058" min="13058" outlineLevel="0" style="33" width="16.7109377947192"/>
    <col customWidth="true" max="13059" min="13059" outlineLevel="0" style="33" width="17.8554688127765"/>
    <col customWidth="true" max="13060" min="13060" outlineLevel="0" style="33" width="18.7109381330516"/>
    <col customWidth="true" max="13061" min="13061" outlineLevel="0" style="33" width="19.2851558198157"/>
    <col bestFit="true" customWidth="true" max="13308" min="13062" outlineLevel="0" style="33" width="9.14062530925693"/>
    <col customWidth="true" max="13309" min="13309" outlineLevel="0" style="33" width="6.28515632731423"/>
    <col customWidth="true" max="13310" min="13310" outlineLevel="0" style="33" width="76.1406264934202"/>
    <col bestFit="true" customWidth="true" max="13311" min="13311" outlineLevel="0" style="33" width="14.7109374563868"/>
    <col bestFit="true" customWidth="true" max="13312" min="13312" outlineLevel="0" style="33" width="17.5703128237946"/>
    <col customWidth="true" max="13313" min="13313" outlineLevel="0" style="33" width="20.8554686436103"/>
    <col customWidth="true" max="13314" min="13314" outlineLevel="0" style="33" width="16.7109377947192"/>
    <col customWidth="true" max="13315" min="13315" outlineLevel="0" style="33" width="17.8554688127765"/>
    <col customWidth="true" max="13316" min="13316" outlineLevel="0" style="33" width="18.7109381330516"/>
    <col customWidth="true" max="13317" min="13317" outlineLevel="0" style="33" width="19.2851558198157"/>
    <col bestFit="true" customWidth="true" max="13564" min="13318" outlineLevel="0" style="33" width="9.14062530925693"/>
    <col customWidth="true" max="13565" min="13565" outlineLevel="0" style="33" width="6.28515632731423"/>
    <col customWidth="true" max="13566" min="13566" outlineLevel="0" style="33" width="76.1406264934202"/>
    <col bestFit="true" customWidth="true" max="13567" min="13567" outlineLevel="0" style="33" width="14.7109374563868"/>
    <col bestFit="true" customWidth="true" max="13568" min="13568" outlineLevel="0" style="33" width="17.5703128237946"/>
    <col customWidth="true" max="13569" min="13569" outlineLevel="0" style="33" width="20.8554686436103"/>
    <col customWidth="true" max="13570" min="13570" outlineLevel="0" style="33" width="16.7109377947192"/>
    <col customWidth="true" max="13571" min="13571" outlineLevel="0" style="33" width="17.8554688127765"/>
    <col customWidth="true" max="13572" min="13572" outlineLevel="0" style="33" width="18.7109381330516"/>
    <col customWidth="true" max="13573" min="13573" outlineLevel="0" style="33" width="19.2851558198157"/>
    <col bestFit="true" customWidth="true" max="13820" min="13574" outlineLevel="0" style="33" width="9.14062530925693"/>
    <col customWidth="true" max="13821" min="13821" outlineLevel="0" style="33" width="6.28515632731423"/>
    <col customWidth="true" max="13822" min="13822" outlineLevel="0" style="33" width="76.1406264934202"/>
    <col bestFit="true" customWidth="true" max="13823" min="13823" outlineLevel="0" style="33" width="14.7109374563868"/>
    <col bestFit="true" customWidth="true" max="13824" min="13824" outlineLevel="0" style="33" width="17.5703128237946"/>
    <col customWidth="true" max="13825" min="13825" outlineLevel="0" style="33" width="20.8554686436103"/>
    <col customWidth="true" max="13826" min="13826" outlineLevel="0" style="33" width="16.7109377947192"/>
    <col customWidth="true" max="13827" min="13827" outlineLevel="0" style="33" width="17.8554688127765"/>
    <col customWidth="true" max="13828" min="13828" outlineLevel="0" style="33" width="18.7109381330516"/>
    <col customWidth="true" max="13829" min="13829" outlineLevel="0" style="33" width="19.2851558198157"/>
    <col bestFit="true" customWidth="true" max="14076" min="13830" outlineLevel="0" style="33" width="9.14062530925693"/>
    <col customWidth="true" max="14077" min="14077" outlineLevel="0" style="33" width="6.28515632731423"/>
    <col customWidth="true" max="14078" min="14078" outlineLevel="0" style="33" width="76.1406264934202"/>
    <col bestFit="true" customWidth="true" max="14079" min="14079" outlineLevel="0" style="33" width="14.7109374563868"/>
    <col bestFit="true" customWidth="true" max="14080" min="14080" outlineLevel="0" style="33" width="17.5703128237946"/>
    <col customWidth="true" max="14081" min="14081" outlineLevel="0" style="33" width="20.8554686436103"/>
    <col customWidth="true" max="14082" min="14082" outlineLevel="0" style="33" width="16.7109377947192"/>
    <col customWidth="true" max="14083" min="14083" outlineLevel="0" style="33" width="17.8554688127765"/>
    <col customWidth="true" max="14084" min="14084" outlineLevel="0" style="33" width="18.7109381330516"/>
    <col customWidth="true" max="14085" min="14085" outlineLevel="0" style="33" width="19.2851558198157"/>
    <col bestFit="true" customWidth="true" max="14332" min="14086" outlineLevel="0" style="33" width="9.14062530925693"/>
    <col customWidth="true" max="14333" min="14333" outlineLevel="0" style="33" width="6.28515632731423"/>
    <col customWidth="true" max="14334" min="14334" outlineLevel="0" style="33" width="76.1406264934202"/>
    <col bestFit="true" customWidth="true" max="14335" min="14335" outlineLevel="0" style="33" width="14.7109374563868"/>
    <col bestFit="true" customWidth="true" max="14336" min="14336" outlineLevel="0" style="33" width="17.5703128237946"/>
    <col customWidth="true" max="14337" min="14337" outlineLevel="0" style="33" width="20.8554686436103"/>
    <col customWidth="true" max="14338" min="14338" outlineLevel="0" style="33" width="16.7109377947192"/>
    <col customWidth="true" max="14339" min="14339" outlineLevel="0" style="33" width="17.8554688127765"/>
    <col customWidth="true" max="14340" min="14340" outlineLevel="0" style="33" width="18.7109381330516"/>
    <col customWidth="true" max="14341" min="14341" outlineLevel="0" style="33" width="19.2851558198157"/>
    <col bestFit="true" customWidth="true" max="14588" min="14342" outlineLevel="0" style="33" width="9.14062530925693"/>
    <col customWidth="true" max="14589" min="14589" outlineLevel="0" style="33" width="6.28515632731423"/>
    <col customWidth="true" max="14590" min="14590" outlineLevel="0" style="33" width="76.1406264934202"/>
    <col bestFit="true" customWidth="true" max="14591" min="14591" outlineLevel="0" style="33" width="14.7109374563868"/>
    <col bestFit="true" customWidth="true" max="14592" min="14592" outlineLevel="0" style="33" width="17.5703128237946"/>
    <col customWidth="true" max="14593" min="14593" outlineLevel="0" style="33" width="20.8554686436103"/>
    <col customWidth="true" max="14594" min="14594" outlineLevel="0" style="33" width="16.7109377947192"/>
    <col customWidth="true" max="14595" min="14595" outlineLevel="0" style="33" width="17.8554688127765"/>
    <col customWidth="true" max="14596" min="14596" outlineLevel="0" style="33" width="18.7109381330516"/>
    <col customWidth="true" max="14597" min="14597" outlineLevel="0" style="33" width="19.2851558198157"/>
    <col bestFit="true" customWidth="true" max="14844" min="14598" outlineLevel="0" style="33" width="9.14062530925693"/>
    <col customWidth="true" max="14845" min="14845" outlineLevel="0" style="33" width="6.28515632731423"/>
    <col customWidth="true" max="14846" min="14846" outlineLevel="0" style="33" width="76.1406264934202"/>
    <col bestFit="true" customWidth="true" max="14847" min="14847" outlineLevel="0" style="33" width="14.7109374563868"/>
    <col bestFit="true" customWidth="true" max="14848" min="14848" outlineLevel="0" style="33" width="17.5703128237946"/>
    <col customWidth="true" max="14849" min="14849" outlineLevel="0" style="33" width="20.8554686436103"/>
    <col customWidth="true" max="14850" min="14850" outlineLevel="0" style="33" width="16.7109377947192"/>
    <col customWidth="true" max="14851" min="14851" outlineLevel="0" style="33" width="17.8554688127765"/>
    <col customWidth="true" max="14852" min="14852" outlineLevel="0" style="33" width="18.7109381330516"/>
    <col customWidth="true" max="14853" min="14853" outlineLevel="0" style="33" width="19.2851558198157"/>
    <col bestFit="true" customWidth="true" max="15100" min="14854" outlineLevel="0" style="33" width="9.14062530925693"/>
    <col customWidth="true" max="15101" min="15101" outlineLevel="0" style="33" width="6.28515632731423"/>
    <col customWidth="true" max="15102" min="15102" outlineLevel="0" style="33" width="76.1406264934202"/>
    <col bestFit="true" customWidth="true" max="15103" min="15103" outlineLevel="0" style="33" width="14.7109374563868"/>
    <col bestFit="true" customWidth="true" max="15104" min="15104" outlineLevel="0" style="33" width="17.5703128237946"/>
    <col customWidth="true" max="15105" min="15105" outlineLevel="0" style="33" width="20.8554686436103"/>
    <col customWidth="true" max="15106" min="15106" outlineLevel="0" style="33" width="16.7109377947192"/>
    <col customWidth="true" max="15107" min="15107" outlineLevel="0" style="33" width="17.8554688127765"/>
    <col customWidth="true" max="15108" min="15108" outlineLevel="0" style="33" width="18.7109381330516"/>
    <col customWidth="true" max="15109" min="15109" outlineLevel="0" style="33" width="19.2851558198157"/>
    <col bestFit="true" customWidth="true" max="15356" min="15110" outlineLevel="0" style="33" width="9.14062530925693"/>
    <col customWidth="true" max="15357" min="15357" outlineLevel="0" style="33" width="6.28515632731423"/>
    <col customWidth="true" max="15358" min="15358" outlineLevel="0" style="33" width="76.1406264934202"/>
    <col bestFit="true" customWidth="true" max="15359" min="15359" outlineLevel="0" style="33" width="14.7109374563868"/>
    <col bestFit="true" customWidth="true" max="15360" min="15360" outlineLevel="0" style="33" width="17.5703128237946"/>
    <col customWidth="true" max="15361" min="15361" outlineLevel="0" style="33" width="20.8554686436103"/>
    <col customWidth="true" max="15362" min="15362" outlineLevel="0" style="33" width="16.7109377947192"/>
    <col customWidth="true" max="15363" min="15363" outlineLevel="0" style="33" width="17.8554688127765"/>
    <col customWidth="true" max="15364" min="15364" outlineLevel="0" style="33" width="18.7109381330516"/>
    <col customWidth="true" max="15365" min="15365" outlineLevel="0" style="33" width="19.2851558198157"/>
    <col bestFit="true" customWidth="true" max="15612" min="15366" outlineLevel="0" style="33" width="9.14062530925693"/>
    <col customWidth="true" max="15613" min="15613" outlineLevel="0" style="33" width="6.28515632731423"/>
    <col customWidth="true" max="15614" min="15614" outlineLevel="0" style="33" width="76.1406264934202"/>
    <col bestFit="true" customWidth="true" max="15615" min="15615" outlineLevel="0" style="33" width="14.7109374563868"/>
    <col bestFit="true" customWidth="true" max="15616" min="15616" outlineLevel="0" style="33" width="17.5703128237946"/>
    <col customWidth="true" max="15617" min="15617" outlineLevel="0" style="33" width="20.8554686436103"/>
    <col customWidth="true" max="15618" min="15618" outlineLevel="0" style="33" width="16.7109377947192"/>
    <col customWidth="true" max="15619" min="15619" outlineLevel="0" style="33" width="17.8554688127765"/>
    <col customWidth="true" max="15620" min="15620" outlineLevel="0" style="33" width="18.7109381330516"/>
    <col customWidth="true" max="15621" min="15621" outlineLevel="0" style="33" width="19.2851558198157"/>
    <col bestFit="true" customWidth="true" max="15868" min="15622" outlineLevel="0" style="33" width="9.14062530925693"/>
    <col customWidth="true" max="15869" min="15869" outlineLevel="0" style="33" width="6.28515632731423"/>
    <col customWidth="true" max="15870" min="15870" outlineLevel="0" style="33" width="76.1406264934202"/>
    <col bestFit="true" customWidth="true" max="15871" min="15871" outlineLevel="0" style="33" width="14.7109374563868"/>
    <col bestFit="true" customWidth="true" max="15872" min="15872" outlineLevel="0" style="33" width="17.5703128237946"/>
    <col customWidth="true" max="15873" min="15873" outlineLevel="0" style="33" width="20.8554686436103"/>
    <col customWidth="true" max="15874" min="15874" outlineLevel="0" style="33" width="16.7109377947192"/>
    <col customWidth="true" max="15875" min="15875" outlineLevel="0" style="33" width="17.8554688127765"/>
    <col customWidth="true" max="15876" min="15876" outlineLevel="0" style="33" width="18.7109381330516"/>
    <col customWidth="true" max="15877" min="15877" outlineLevel="0" style="33" width="19.2851558198157"/>
    <col bestFit="true" customWidth="true" max="16124" min="15878" outlineLevel="0" style="33" width="9.14062530925693"/>
    <col customWidth="true" max="16125" min="16125" outlineLevel="0" style="33" width="6.28515632731423"/>
    <col customWidth="true" max="16126" min="16126" outlineLevel="0" style="33" width="76.1406264934202"/>
    <col bestFit="true" customWidth="true" max="16127" min="16127" outlineLevel="0" style="33" width="14.7109374563868"/>
    <col bestFit="true" customWidth="true" max="16128" min="16128" outlineLevel="0" style="33" width="17.5703128237946"/>
    <col customWidth="true" max="16129" min="16129" outlineLevel="0" style="33" width="20.8554686436103"/>
    <col customWidth="true" max="16130" min="16130" outlineLevel="0" style="33" width="16.7109377947192"/>
    <col customWidth="true" max="16131" min="16131" outlineLevel="0" style="33" width="17.8554688127765"/>
    <col customWidth="true" max="16132" min="16132" outlineLevel="0" style="33" width="18.7109381330516"/>
    <col customWidth="true" max="16133" min="16133" outlineLevel="0" style="33" width="19.2851558198157"/>
    <col bestFit="true" customWidth="true" max="16378" min="16134" outlineLevel="0" style="33" width="9.14062530925693"/>
    <col customWidth="true" max="16384" min="16379" outlineLevel="0" style="33" width="8.85546864361033"/>
    <col bestFit="true" customWidth="true" max="16384" min="16385" outlineLevel="0" style="33" width="9.14062530925693"/>
  </cols>
  <sheetData>
    <row ht="15.75" outlineLevel="0" r="1">
      <c r="D1" s="34" t="s">
        <v>58</v>
      </c>
    </row>
    <row customHeight="true" ht="42" outlineLevel="0" r="2">
      <c r="A2" s="35" t="s">
        <v>59</v>
      </c>
      <c r="B2" s="35" t="s"/>
      <c r="C2" s="35" t="s"/>
      <c r="D2" s="35" t="s"/>
    </row>
    <row ht="20.25" outlineLevel="0" r="3">
      <c r="A3" s="36" t="n"/>
      <c r="B3" s="36" t="n"/>
      <c r="C3" s="36" t="n"/>
      <c r="D3" s="36" t="n"/>
    </row>
    <row ht="15.75" outlineLevel="0" r="4">
      <c r="A4" s="37" t="n"/>
      <c r="B4" s="38" t="n"/>
      <c r="C4" s="38" t="n"/>
      <c r="D4" s="38" t="n"/>
      <c r="E4" s="33" t="s">
        <v>60</v>
      </c>
      <c r="F4" s="33" t="s">
        <v>61</v>
      </c>
      <c r="G4" s="33" t="s">
        <v>62</v>
      </c>
    </row>
    <row customFormat="true" ht="78.75" outlineLevel="0" r="5" s="31">
      <c r="A5" s="39" t="s">
        <v>63</v>
      </c>
      <c r="B5" s="40" t="s">
        <v>64</v>
      </c>
      <c r="C5" s="40" t="s">
        <v>65</v>
      </c>
      <c r="D5" s="40" t="s">
        <v>66</v>
      </c>
    </row>
    <row customFormat="true" ht="15.75" outlineLevel="0" r="6" s="31">
      <c r="A6" s="39" t="n">
        <v>1</v>
      </c>
      <c r="B6" s="39" t="n">
        <v>2</v>
      </c>
      <c r="C6" s="39" t="n">
        <v>3</v>
      </c>
      <c r="D6" s="39" t="n">
        <v>4</v>
      </c>
    </row>
    <row customFormat="true" ht="94.5" outlineLevel="0" r="7" s="41">
      <c r="A7" s="42" t="s">
        <v>67</v>
      </c>
      <c r="B7" s="43" t="n">
        <v>10991.45</v>
      </c>
      <c r="C7" s="43" t="n">
        <v>10991.45</v>
      </c>
      <c r="D7" s="43" t="n">
        <v>10991.45</v>
      </c>
      <c r="F7" s="41" t="n">
        <v>1</v>
      </c>
      <c r="G7" s="41" t="n">
        <v>1</v>
      </c>
    </row>
    <row customFormat="true" customHeight="true" ht="82.5" outlineLevel="0" r="8" s="33">
      <c r="A8" s="42" t="s">
        <v>68</v>
      </c>
      <c r="B8" s="43" t="n">
        <v>2182.23</v>
      </c>
      <c r="C8" s="43" t="n">
        <v>2182.23</v>
      </c>
      <c r="D8" s="43" t="n">
        <v>2182.23</v>
      </c>
      <c r="F8" s="33" t="n">
        <v>1</v>
      </c>
      <c r="G8" s="33" t="n">
        <v>1</v>
      </c>
    </row>
    <row customFormat="true" ht="126" outlineLevel="0" r="9" s="33">
      <c r="A9" s="42" t="s">
        <v>69</v>
      </c>
      <c r="B9" s="43" t="n">
        <v>1726246.39</v>
      </c>
      <c r="C9" s="43" t="n">
        <v>1698012.4</v>
      </c>
      <c r="D9" s="43" t="n">
        <v>1698012.4</v>
      </c>
      <c r="F9" s="33" t="n">
        <v>3</v>
      </c>
      <c r="G9" s="33" t="n">
        <v>4</v>
      </c>
    </row>
    <row ht="94.5" outlineLevel="0" r="10">
      <c r="A10" s="42" t="s">
        <v>70</v>
      </c>
      <c r="B10" s="43" t="n">
        <v>1169514.1</v>
      </c>
      <c r="C10" s="43" t="n">
        <v>1169514.1</v>
      </c>
      <c r="D10" s="43" t="n">
        <v>1169514.1</v>
      </c>
      <c r="F10" s="33" t="n">
        <v>3</v>
      </c>
      <c r="G10" s="33" t="n">
        <v>4</v>
      </c>
    </row>
    <row customFormat="true" ht="110.25" outlineLevel="0" r="11" s="41">
      <c r="A11" s="42" t="s">
        <v>71</v>
      </c>
      <c r="B11" s="43" t="n">
        <v>114710.25</v>
      </c>
      <c r="C11" s="43" t="n">
        <v>114710.25</v>
      </c>
      <c r="D11" s="43" t="n">
        <v>114710.25</v>
      </c>
      <c r="F11" s="41" t="n">
        <v>4</v>
      </c>
      <c r="G11" s="41" t="n">
        <v>5</v>
      </c>
    </row>
    <row customFormat="true" ht="126" outlineLevel="0" r="12" s="44">
      <c r="A12" s="42" t="s">
        <v>72</v>
      </c>
      <c r="B12" s="43" t="n">
        <v>1137536.47</v>
      </c>
      <c r="C12" s="43" t="n">
        <f aca="false" ca="false" dt2D="false" dtr="false" t="normal">SUM(C14:C27)</f>
        <v>1055390.92</v>
      </c>
      <c r="D12" s="43" t="n">
        <v>1005849.4</v>
      </c>
    </row>
    <row customFormat="true" ht="15.75" outlineLevel="0" r="13" s="44">
      <c r="A13" s="42" t="s">
        <v>73</v>
      </c>
      <c r="B13" s="43" t="n"/>
      <c r="C13" s="43" t="n"/>
      <c r="D13" s="43" t="n"/>
    </row>
    <row customFormat="true" ht="15.75" outlineLevel="0" r="14" s="44">
      <c r="A14" s="45" t="s">
        <v>74</v>
      </c>
      <c r="B14" s="46" t="n">
        <v>136.16</v>
      </c>
      <c r="C14" s="46" t="n">
        <v>0</v>
      </c>
      <c r="D14" s="46" t="n">
        <v>0</v>
      </c>
      <c r="F14" s="44" t="n">
        <v>9</v>
      </c>
      <c r="G14" s="44" t="s">
        <v>75</v>
      </c>
    </row>
    <row customFormat="true" ht="31.5" outlineLevel="0" r="15" s="44">
      <c r="A15" s="45" t="s">
        <v>76</v>
      </c>
      <c r="B15" s="46" t="n">
        <v>140561.43</v>
      </c>
      <c r="C15" s="46" t="n">
        <v>51497.16</v>
      </c>
      <c r="D15" s="46" t="n">
        <v>0</v>
      </c>
      <c r="F15" s="44" t="n">
        <v>9</v>
      </c>
      <c r="G15" s="44" t="s">
        <v>75</v>
      </c>
    </row>
    <row customFormat="true" ht="31.5" outlineLevel="0" r="16" s="44">
      <c r="A16" s="45" t="s">
        <v>77</v>
      </c>
      <c r="B16" s="46" t="n">
        <v>402135.41</v>
      </c>
      <c r="C16" s="46" t="n">
        <v>402135.41</v>
      </c>
      <c r="D16" s="46" t="n">
        <v>402135.41</v>
      </c>
      <c r="F16" s="44" t="n">
        <v>9</v>
      </c>
      <c r="G16" s="44" t="s">
        <v>75</v>
      </c>
    </row>
    <row customFormat="true" ht="31.5" outlineLevel="0" r="17" s="44">
      <c r="A17" s="45" t="s">
        <v>78</v>
      </c>
      <c r="B17" s="46" t="n">
        <v>10968.42</v>
      </c>
      <c r="C17" s="46" t="n">
        <v>10968.42</v>
      </c>
      <c r="D17" s="46" t="n">
        <v>10968.42</v>
      </c>
      <c r="F17" s="44" t="n">
        <v>9</v>
      </c>
      <c r="G17" s="44" t="s">
        <v>75</v>
      </c>
    </row>
    <row customFormat="true" ht="63" outlineLevel="0" r="18" s="44">
      <c r="A18" s="45" t="s">
        <v>79</v>
      </c>
      <c r="B18" s="46" t="n">
        <v>45667.71</v>
      </c>
      <c r="C18" s="46" t="n">
        <v>47494.43</v>
      </c>
      <c r="D18" s="46" t="n">
        <v>49394.24</v>
      </c>
      <c r="F18" s="44" t="n">
        <v>9</v>
      </c>
      <c r="G18" s="44" t="s">
        <v>75</v>
      </c>
    </row>
    <row customFormat="true" ht="63" outlineLevel="0" r="19" s="44">
      <c r="A19" s="45" t="s">
        <v>80</v>
      </c>
      <c r="B19" s="46" t="n">
        <v>22494.38</v>
      </c>
      <c r="C19" s="46" t="n">
        <v>23394.16</v>
      </c>
      <c r="D19" s="46" t="n">
        <v>23393.01</v>
      </c>
      <c r="F19" s="44" t="n">
        <v>9</v>
      </c>
      <c r="G19" s="44" t="s">
        <v>75</v>
      </c>
    </row>
    <row customFormat="true" ht="15.75" outlineLevel="0" r="20" s="44">
      <c r="A20" s="45" t="s">
        <v>81</v>
      </c>
      <c r="B20" s="46" t="n">
        <v>601.84</v>
      </c>
      <c r="C20" s="46" t="n">
        <v>625.92</v>
      </c>
      <c r="D20" s="46" t="n">
        <v>650.97</v>
      </c>
      <c r="F20" s="44" t="n">
        <v>9</v>
      </c>
      <c r="G20" s="44" t="s">
        <v>75</v>
      </c>
    </row>
    <row customFormat="true" ht="47.25" outlineLevel="0" r="21" s="44">
      <c r="A21" s="45" t="s">
        <v>82</v>
      </c>
      <c r="B21" s="46" t="n">
        <v>14764.4</v>
      </c>
      <c r="C21" s="46" t="n">
        <v>14778.28</v>
      </c>
      <c r="D21" s="46" t="n">
        <v>14778.28</v>
      </c>
      <c r="F21" s="44" t="n">
        <v>9</v>
      </c>
      <c r="G21" s="44" t="s">
        <v>75</v>
      </c>
    </row>
    <row customFormat="true" ht="31.5" outlineLevel="0" r="22" s="44">
      <c r="A22" s="45" t="s">
        <v>83</v>
      </c>
      <c r="B22" s="46" t="n">
        <v>151288.7</v>
      </c>
      <c r="C22" s="46" t="n">
        <v>157340.1</v>
      </c>
      <c r="D22" s="46" t="n">
        <v>163632.83</v>
      </c>
      <c r="F22" s="44" t="n">
        <v>9</v>
      </c>
      <c r="G22" s="44" t="s">
        <v>75</v>
      </c>
    </row>
    <row customFormat="true" ht="31.5" outlineLevel="0" r="23" s="44">
      <c r="A23" s="45" t="s">
        <v>84</v>
      </c>
      <c r="B23" s="46" t="n">
        <v>0</v>
      </c>
      <c r="C23" s="46" t="n">
        <v>0</v>
      </c>
      <c r="D23" s="46" t="n">
        <v>0</v>
      </c>
      <c r="F23" s="44" t="n">
        <v>9</v>
      </c>
      <c r="G23" s="44" t="s">
        <v>75</v>
      </c>
    </row>
    <row customFormat="true" ht="31.5" outlineLevel="0" r="24" s="44">
      <c r="A24" s="45" t="s">
        <v>85</v>
      </c>
      <c r="B24" s="46" t="n">
        <v>0</v>
      </c>
      <c r="C24" s="46" t="n">
        <v>0</v>
      </c>
      <c r="D24" s="46" t="n">
        <v>0</v>
      </c>
      <c r="F24" s="44" t="n">
        <v>9</v>
      </c>
      <c r="G24" s="44" t="s">
        <v>75</v>
      </c>
    </row>
    <row customFormat="true" ht="31.5" outlineLevel="0" r="25" s="44">
      <c r="A25" s="45" t="s">
        <v>86</v>
      </c>
      <c r="B25" s="46" t="n">
        <v>159480.69</v>
      </c>
      <c r="C25" s="46" t="n">
        <v>164408.21</v>
      </c>
      <c r="D25" s="46" t="n">
        <v>164408.21</v>
      </c>
      <c r="F25" s="44" t="n">
        <v>9</v>
      </c>
      <c r="G25" s="44" t="s">
        <v>75</v>
      </c>
    </row>
    <row customFormat="true" ht="94.5" outlineLevel="0" r="26" s="44">
      <c r="A26" s="45" t="s">
        <v>87</v>
      </c>
      <c r="B26" s="46" t="n">
        <v>104481.39</v>
      </c>
      <c r="C26" s="46" t="n">
        <v>97793.09</v>
      </c>
      <c r="D26" s="46" t="n">
        <v>91531.88</v>
      </c>
      <c r="F26" s="44" t="n">
        <v>9</v>
      </c>
      <c r="G26" s="44" t="s">
        <v>75</v>
      </c>
    </row>
    <row customFormat="true" ht="31.5" outlineLevel="0" r="27" s="44">
      <c r="A27" s="47" t="s">
        <v>88</v>
      </c>
      <c r="B27" s="46" t="n">
        <v>84955.94</v>
      </c>
      <c r="C27" s="46" t="n">
        <v>84955.74</v>
      </c>
      <c r="D27" s="46" t="n">
        <v>84956.15</v>
      </c>
      <c r="F27" s="44" t="n">
        <v>9</v>
      </c>
      <c r="G27" s="44" t="s">
        <v>75</v>
      </c>
    </row>
    <row customFormat="true" ht="78.75" outlineLevel="0" r="28" s="44">
      <c r="A28" s="48" t="s">
        <v>89</v>
      </c>
      <c r="B28" s="43" t="n">
        <v>1442.65</v>
      </c>
      <c r="C28" s="43" t="n">
        <v>1442.65</v>
      </c>
      <c r="D28" s="43" t="n">
        <v>1442.65</v>
      </c>
      <c r="F28" s="44" t="n">
        <v>9</v>
      </c>
      <c r="G28" s="44" t="s">
        <v>75</v>
      </c>
    </row>
    <row ht="78.75" outlineLevel="0" r="29">
      <c r="A29" s="48" t="s">
        <v>90</v>
      </c>
      <c r="B29" s="43" t="n">
        <v>4170.72</v>
      </c>
      <c r="C29" s="43" t="n">
        <v>4170.72</v>
      </c>
      <c r="D29" s="43" t="n">
        <v>4170.72</v>
      </c>
      <c r="F29" s="33" t="n">
        <v>10</v>
      </c>
      <c r="G29" s="33" t="n">
        <v>12</v>
      </c>
    </row>
    <row ht="78.75" outlineLevel="0" r="30">
      <c r="A30" s="48" t="s">
        <v>91</v>
      </c>
      <c r="B30" s="43" t="n">
        <v>9</v>
      </c>
      <c r="C30" s="43" t="n">
        <v>9</v>
      </c>
      <c r="D30" s="43" t="n">
        <v>9</v>
      </c>
      <c r="F30" s="33" t="n">
        <v>11</v>
      </c>
      <c r="G30" s="33" t="n">
        <v>13</v>
      </c>
    </row>
    <row customFormat="true" ht="47.25" outlineLevel="0" r="31" s="44">
      <c r="A31" s="48" t="s">
        <v>92</v>
      </c>
      <c r="B31" s="43" t="n">
        <v>85.7</v>
      </c>
      <c r="C31" s="43" t="n">
        <v>51.99</v>
      </c>
      <c r="D31" s="43" t="n">
        <v>44.06</v>
      </c>
      <c r="F31" s="44" t="n">
        <v>12</v>
      </c>
      <c r="G31" s="44" t="n">
        <v>14</v>
      </c>
    </row>
    <row customFormat="true" ht="63" outlineLevel="0" r="32" s="44">
      <c r="A32" s="42" t="s">
        <v>93</v>
      </c>
      <c r="B32" s="49" t="n">
        <v>1020974.1</v>
      </c>
      <c r="C32" s="49" t="n">
        <v>1029583.64</v>
      </c>
      <c r="D32" s="49" t="n">
        <v>1039605.81</v>
      </c>
      <c r="F32" s="44" t="n">
        <v>13</v>
      </c>
      <c r="G32" s="44" t="n">
        <v>15</v>
      </c>
    </row>
    <row customFormat="true" ht="63" outlineLevel="0" r="33" s="44">
      <c r="A33" s="42" t="s">
        <v>94</v>
      </c>
      <c r="B33" s="43" t="n">
        <v>54741.68</v>
      </c>
      <c r="C33" s="43" t="n">
        <v>56683.39</v>
      </c>
      <c r="D33" s="43" t="n">
        <v>58701.95</v>
      </c>
      <c r="F33" s="44" t="n">
        <v>14</v>
      </c>
      <c r="G33" s="44" t="n">
        <v>16</v>
      </c>
    </row>
    <row customFormat="true" ht="63" outlineLevel="0" r="34" s="44">
      <c r="A34" s="42" t="s">
        <v>95</v>
      </c>
      <c r="B34" s="43" t="n">
        <v>9337.14</v>
      </c>
      <c r="C34" s="43" t="n">
        <v>9337.14</v>
      </c>
      <c r="D34" s="43" t="n">
        <v>9337.14</v>
      </c>
      <c r="F34" s="44" t="n">
        <v>15</v>
      </c>
      <c r="G34" s="44" t="n">
        <v>17</v>
      </c>
    </row>
    <row customFormat="true" ht="78.75" outlineLevel="0" r="35" s="44">
      <c r="A35" s="42" t="s">
        <v>96</v>
      </c>
      <c r="B35" s="43" t="n">
        <v>1427.73</v>
      </c>
      <c r="C35" s="43" t="n">
        <v>0</v>
      </c>
      <c r="D35" s="43" t="n">
        <v>0</v>
      </c>
      <c r="F35" s="44" t="n">
        <v>16</v>
      </c>
      <c r="G35" s="44" t="n">
        <v>18</v>
      </c>
    </row>
    <row ht="78.75" outlineLevel="0" r="36">
      <c r="A36" s="42" t="s">
        <v>97</v>
      </c>
      <c r="B36" s="43" t="n">
        <v>22603.1</v>
      </c>
      <c r="C36" s="43" t="n">
        <v>1793.67</v>
      </c>
      <c r="D36" s="43" t="n">
        <v>1793.67</v>
      </c>
      <c r="E36" s="33" t="s">
        <v>98</v>
      </c>
      <c r="F36" s="33" t="s">
        <v>99</v>
      </c>
    </row>
    <row ht="126" outlineLevel="0" r="37">
      <c r="A37" s="42" t="s">
        <v>100</v>
      </c>
      <c r="B37" s="43" t="n">
        <v>2638.53</v>
      </c>
      <c r="C37" s="43" t="n">
        <v>2638.53</v>
      </c>
      <c r="D37" s="43" t="n">
        <v>2638.53</v>
      </c>
      <c r="E37" s="33" t="s">
        <v>101</v>
      </c>
      <c r="F37" s="33" t="s">
        <v>102</v>
      </c>
    </row>
    <row ht="63" outlineLevel="0" r="38">
      <c r="A38" s="42" t="s">
        <v>103</v>
      </c>
      <c r="B38" s="43" t="n">
        <v>25415.67</v>
      </c>
      <c r="C38" s="43" t="n">
        <v>25415.67</v>
      </c>
      <c r="D38" s="43" t="n">
        <v>25415.67</v>
      </c>
    </row>
    <row ht="47.25" outlineLevel="0" r="39">
      <c r="A39" s="42" t="s">
        <v>104</v>
      </c>
      <c r="B39" s="43" t="n">
        <v>13139</v>
      </c>
      <c r="C39" s="43" t="n">
        <v>13139</v>
      </c>
      <c r="D39" s="43" t="n">
        <v>13139</v>
      </c>
    </row>
    <row ht="94.5" outlineLevel="0" r="40">
      <c r="A40" s="42" t="s">
        <v>105</v>
      </c>
      <c r="B40" s="43" t="n">
        <v>151173.92</v>
      </c>
      <c r="C40" s="43" t="n">
        <v>151173.92</v>
      </c>
      <c r="D40" s="43" t="n">
        <v>151173.92</v>
      </c>
    </row>
    <row ht="31.5" outlineLevel="0" r="41">
      <c r="A41" s="42" t="s">
        <v>106</v>
      </c>
      <c r="B41" s="43" t="n">
        <v>50000</v>
      </c>
      <c r="C41" s="43" t="n">
        <v>50000</v>
      </c>
      <c r="D41" s="43" t="n">
        <v>50000</v>
      </c>
      <c r="E41" s="33" t="s">
        <v>107</v>
      </c>
    </row>
    <row ht="47.25" outlineLevel="0" r="42">
      <c r="A42" s="42" t="s">
        <v>108</v>
      </c>
      <c r="B42" s="43" t="n">
        <v>100</v>
      </c>
      <c r="C42" s="43" t="n">
        <v>100</v>
      </c>
      <c r="D42" s="43" t="n">
        <v>100</v>
      </c>
    </row>
    <row ht="63" outlineLevel="0" r="43">
      <c r="A43" s="42" t="s">
        <v>109</v>
      </c>
      <c r="B43" s="43" t="n">
        <v>288403.4</v>
      </c>
      <c r="C43" s="43" t="n">
        <v>288403.4</v>
      </c>
      <c r="D43" s="43" t="n">
        <v>288403.4</v>
      </c>
    </row>
    <row ht="31.5" outlineLevel="0" r="44">
      <c r="A44" s="42" t="s">
        <v>110</v>
      </c>
      <c r="B44" s="50" t="n">
        <v>6546.43</v>
      </c>
      <c r="C44" s="50" t="n">
        <v>13562.69</v>
      </c>
      <c r="D44" s="50" t="n">
        <v>13562.69</v>
      </c>
    </row>
    <row ht="31.5" outlineLevel="0" r="45">
      <c r="A45" s="42" t="s">
        <v>111</v>
      </c>
      <c r="B45" s="50" t="n">
        <v>1955430.44</v>
      </c>
      <c r="C45" s="50" t="n">
        <v>0</v>
      </c>
      <c r="D45" s="50" t="n">
        <v>0</v>
      </c>
    </row>
    <row ht="31.5" outlineLevel="0" r="46">
      <c r="A46" s="51" t="s">
        <v>112</v>
      </c>
      <c r="B46" s="50" t="n">
        <v>620376.28</v>
      </c>
      <c r="C46" s="50" t="n">
        <v>0</v>
      </c>
      <c r="D46" s="50" t="n">
        <v>0</v>
      </c>
    </row>
    <row ht="31.5" outlineLevel="0" r="47">
      <c r="A47" s="51" t="s">
        <v>113</v>
      </c>
      <c r="B47" s="50" t="n">
        <v>270614.72</v>
      </c>
      <c r="C47" s="50" t="n">
        <v>0</v>
      </c>
      <c r="D47" s="50" t="n">
        <v>0</v>
      </c>
    </row>
    <row ht="31.5" outlineLevel="0" r="48">
      <c r="A48" s="42" t="s">
        <v>114</v>
      </c>
      <c r="B48" s="50" t="n">
        <v>589005.39</v>
      </c>
      <c r="C48" s="50" t="n">
        <v>589005.39</v>
      </c>
      <c r="D48" s="50" t="n">
        <v>41230.39</v>
      </c>
    </row>
    <row ht="47.25" outlineLevel="0" r="49">
      <c r="A49" s="42" t="s">
        <v>115</v>
      </c>
      <c r="B49" s="50" t="n">
        <v>0</v>
      </c>
      <c r="C49" s="50" t="n">
        <v>335643.23</v>
      </c>
      <c r="D49" s="50" t="n">
        <v>0</v>
      </c>
    </row>
    <row ht="63" outlineLevel="0" r="50">
      <c r="A50" s="42" t="s">
        <v>116</v>
      </c>
      <c r="B50" s="50" t="n">
        <v>2226.04</v>
      </c>
      <c r="C50" s="50" t="n">
        <v>0</v>
      </c>
      <c r="D50" s="50" t="n">
        <v>0</v>
      </c>
    </row>
    <row ht="18.75" outlineLevel="0" r="51">
      <c r="A51" s="42" t="n"/>
      <c r="B51" s="50" t="n"/>
      <c r="C51" s="50" t="n"/>
      <c r="D51" s="50" t="n"/>
    </row>
    <row ht="15.75" outlineLevel="0" r="52">
      <c r="A52" s="52" t="s">
        <v>12</v>
      </c>
      <c r="B52" s="53" t="n">
        <f aca="false" ca="false" dt2D="false" dtr="false" t="normal">SUM(B7:B51)-B12</f>
        <v>9251042.530000001</v>
      </c>
      <c r="C52" s="53" t="n">
        <f aca="false" ca="false" dt2D="false" dtr="false" t="normal">SUM(C7:C51)-C12</f>
        <v>6622955.379999999</v>
      </c>
      <c r="D52" s="53" t="n">
        <f aca="false" ca="false" dt2D="false" dtr="false" t="normal">SUM(D7:D51)-D12</f>
        <v>5702028.43</v>
      </c>
    </row>
  </sheetData>
  <autoFilter ref="D2:D52"/>
  <mergeCells count="1">
    <mergeCell ref="A2:D2"/>
  </mergeCells>
  <pageMargins bottom="0.15748031437397" footer="0.236220464110374" header="0.15748031437397" left="0.433070868253708" right="0.236220464110374" top="0.433070868253708"/>
  <pageSetup fitToHeight="0" fitToWidth="1" orientation="portrait" paperHeight="297mm" paperSize="9" paperWidth="210mm" scale="100"/>
  <headerFooter>
    <oddHeader>&amp;C&amp;11&amp;"Times New Roman,Regular"&amp;P&amp;12&amp;"-,Regular"</oddHeader>
  </headerFooter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GF99"/>
  <sheetViews>
    <sheetView showZeros="true" workbookViewId="0">
      <pane activePane="bottomRight" state="frozen" topLeftCell="C9" xSplit="2" ySplit="8"/>
    </sheetView>
  </sheetViews>
  <sheetFormatPr baseColWidth="8" customHeight="false" defaultColWidth="9.14062530925693" defaultRowHeight="12.75" zeroHeight="false"/>
  <cols>
    <col customWidth="true" max="1" min="1" outlineLevel="0" style="54" width="7.71093762555303"/>
    <col customWidth="true" max="2" min="2" outlineLevel="0" style="54" width="81.2851568348128"/>
    <col customWidth="true" max="3" min="3" outlineLevel="0" style="55" width="18.7109381330516"/>
    <col customWidth="true" max="4" min="4" outlineLevel="0" style="55" width="18.2851563273142"/>
    <col customWidth="true" max="5" min="5" outlineLevel="0" style="55" width="18.855468305278"/>
    <col customWidth="true" hidden="true" max="6" min="6" outlineLevel="0" style="55" width="26.9999998308338"/>
    <col customWidth="true" max="8" min="7" outlineLevel="0" style="54" width="9.14062530925693"/>
    <col bestFit="true" customWidth="true" max="9" min="9" outlineLevel="0" style="54" width="11.4257816365712"/>
    <col customWidth="true" max="188" min="10" outlineLevel="0" style="54" width="9.14062530925693"/>
    <col bestFit="true" customWidth="true" max="16384" min="189" outlineLevel="0" style="54" width="9.14062530925693"/>
  </cols>
  <sheetData>
    <row ht="15.75" outlineLevel="0" r="1">
      <c r="E1" s="56" t="s">
        <v>117</v>
      </c>
    </row>
    <row customHeight="true" ht="15" outlineLevel="0" r="3">
      <c r="A3" s="57" t="s">
        <v>118</v>
      </c>
      <c r="B3" s="57" t="s"/>
      <c r="C3" s="57" t="s"/>
      <c r="D3" s="57" t="s"/>
      <c r="E3" s="57" t="s"/>
      <c r="F3" s="57" t="n"/>
    </row>
    <row customHeight="true" ht="15" outlineLevel="0" r="4">
      <c r="A4" s="57" t="s">
        <v>119</v>
      </c>
      <c r="B4" s="57" t="s"/>
      <c r="C4" s="57" t="s"/>
      <c r="D4" s="57" t="s"/>
      <c r="E4" s="57" t="s"/>
      <c r="F4" s="57" t="n"/>
    </row>
    <row customHeight="true" ht="15.75" outlineLevel="0" r="5">
      <c r="A5" s="58" t="s">
        <v>120</v>
      </c>
      <c r="B5" s="58" t="s"/>
      <c r="C5" s="58" t="s"/>
      <c r="D5" s="58" t="s"/>
      <c r="E5" s="58" t="s"/>
      <c r="F5" s="58" t="n"/>
    </row>
    <row customHeight="true" ht="15.75" outlineLevel="0" r="6">
      <c r="A6" s="58" t="n"/>
      <c r="B6" s="58" t="n"/>
      <c r="C6" s="59" t="n"/>
      <c r="D6" s="59" t="n"/>
      <c r="E6" s="59" t="n"/>
      <c r="F6" s="59" t="n"/>
    </row>
    <row customHeight="true" ht="15" outlineLevel="0" r="7">
      <c r="A7" s="60" t="n"/>
      <c r="B7" s="61" t="n"/>
      <c r="C7" s="62" t="n"/>
      <c r="D7" s="62" t="n"/>
      <c r="E7" s="62" t="n"/>
      <c r="F7" s="62" t="n"/>
    </row>
    <row customHeight="true" ht="110.099998474121" outlineLevel="0" r="8">
      <c r="A8" s="63" t="s">
        <v>121</v>
      </c>
      <c r="B8" s="63" t="s">
        <v>122</v>
      </c>
      <c r="C8" s="40" t="s">
        <v>64</v>
      </c>
      <c r="D8" s="40" t="s">
        <v>65</v>
      </c>
      <c r="E8" s="40" t="s">
        <v>66</v>
      </c>
      <c r="F8" s="64" t="s">
        <v>123</v>
      </c>
    </row>
    <row customHeight="true" ht="16.5" outlineLevel="0" r="9">
      <c r="A9" s="65" t="n">
        <v>1</v>
      </c>
      <c r="B9" s="65" t="n">
        <v>2</v>
      </c>
      <c r="C9" s="63" t="n">
        <v>3</v>
      </c>
      <c r="D9" s="63" t="n">
        <v>4</v>
      </c>
      <c r="E9" s="63" t="n">
        <v>5</v>
      </c>
      <c r="F9" s="63" t="n"/>
    </row>
    <row customHeight="true" ht="17.25" outlineLevel="0" r="10">
      <c r="A10" s="66" t="n">
        <v>601</v>
      </c>
      <c r="B10" s="67" t="s">
        <v>18</v>
      </c>
      <c r="C10" s="68" t="n">
        <f aca="false" ca="false" dt2D="false" dtr="false" t="normal">SUM(C11:C15)</f>
        <v>14776.35</v>
      </c>
      <c r="D10" s="68" t="n">
        <f aca="false" ca="false" dt2D="false" dtr="false" t="normal">SUM(D11:D15)</f>
        <v>14742.64</v>
      </c>
      <c r="E10" s="68" t="n">
        <f aca="false" ca="false" dt2D="false" dtr="false" t="normal">SUM(E11:E15)</f>
        <v>14734.71</v>
      </c>
      <c r="F10" s="68" t="n">
        <f aca="false" ca="false" dt2D="false" dtr="false" t="normal">SUM(F11:F15)</f>
        <v>2629.8600000000015</v>
      </c>
    </row>
    <row ht="112.5" outlineLevel="0" r="11">
      <c r="A11" s="69" t="n"/>
      <c r="B11" s="70" t="s">
        <v>89</v>
      </c>
      <c r="C11" s="71" t="n">
        <v>1442.65</v>
      </c>
      <c r="D11" s="71" t="n">
        <v>1442.65</v>
      </c>
      <c r="E11" s="71" t="n">
        <v>1442.65</v>
      </c>
      <c r="F11" s="72" t="n">
        <f aca="false" ca="false" dt2D="false" dtr="false" t="normal">'[3]МБТ'!I28</f>
        <v>41.12000000000012</v>
      </c>
      <c r="G11" s="54" t="s">
        <v>124</v>
      </c>
    </row>
    <row customHeight="true" ht="54.75" outlineLevel="0" r="12">
      <c r="A12" s="69" t="n"/>
      <c r="B12" s="70" t="s">
        <v>91</v>
      </c>
      <c r="C12" s="71" t="n">
        <v>9</v>
      </c>
      <c r="D12" s="71" t="n">
        <v>9</v>
      </c>
      <c r="E12" s="71" t="n">
        <v>9</v>
      </c>
      <c r="F12" s="72" t="n">
        <f aca="false" ca="false" dt2D="false" dtr="false" t="normal">'[3]МБТ'!I31</f>
        <v>1758.8600000000001</v>
      </c>
      <c r="G12" s="54" t="s">
        <v>124</v>
      </c>
    </row>
    <row ht="75" outlineLevel="0" r="13">
      <c r="A13" s="69" t="n"/>
      <c r="B13" s="70" t="s">
        <v>92</v>
      </c>
      <c r="C13" s="71" t="n">
        <v>85.7</v>
      </c>
      <c r="D13" s="71" t="n">
        <v>51.99</v>
      </c>
      <c r="E13" s="71" t="n">
        <v>44.06</v>
      </c>
      <c r="F13" s="72" t="n">
        <f aca="false" ca="false" dt2D="false" dtr="false" t="normal">'[3]МБТ'!I35</f>
        <v>829.880000000001</v>
      </c>
      <c r="G13" s="54" t="s">
        <v>124</v>
      </c>
    </row>
    <row customHeight="true" ht="53.25" outlineLevel="0" r="14">
      <c r="A14" s="69" t="n"/>
      <c r="B14" s="70" t="s">
        <v>104</v>
      </c>
      <c r="C14" s="71" t="n">
        <v>13139</v>
      </c>
      <c r="D14" s="71" t="n">
        <v>13139</v>
      </c>
      <c r="E14" s="71" t="n">
        <v>13139</v>
      </c>
      <c r="F14" s="71" t="n">
        <f aca="false" ca="false" dt2D="false" dtr="false" t="normal">'[3]МБТ'!I30</f>
        <v>0</v>
      </c>
      <c r="G14" s="54" t="s">
        <v>124</v>
      </c>
    </row>
    <row ht="56.25" outlineLevel="0" r="15">
      <c r="A15" s="69" t="n"/>
      <c r="B15" s="70" t="s">
        <v>108</v>
      </c>
      <c r="C15" s="71" t="n">
        <v>100</v>
      </c>
      <c r="D15" s="71" t="n">
        <v>100</v>
      </c>
      <c r="E15" s="71" t="n">
        <v>100</v>
      </c>
      <c r="F15" s="71" t="n">
        <f aca="false" ca="false" dt2D="false" dtr="false" t="normal">'[3]МБТ'!I43</f>
        <v>0</v>
      </c>
      <c r="G15" s="54" t="n">
        <v>15</v>
      </c>
    </row>
    <row ht="18.75" outlineLevel="0" r="16">
      <c r="A16" s="73" t="n">
        <v>602</v>
      </c>
      <c r="B16" s="74" t="s">
        <v>125</v>
      </c>
      <c r="C16" s="75" t="n">
        <f aca="false" ca="false" dt2D="false" dtr="false" t="normal">SUM(C17)</f>
        <v>6546.43</v>
      </c>
      <c r="D16" s="75" t="n">
        <f aca="false" ca="false" dt2D="false" dtr="false" t="normal">SUM(D17)</f>
        <v>13562.69</v>
      </c>
      <c r="E16" s="75" t="n">
        <f aca="false" ca="false" dt2D="false" dtr="false" t="normal">SUM(E17)</f>
        <v>13562.69</v>
      </c>
      <c r="F16" s="75" t="n">
        <f aca="false" ca="false" dt2D="false" dtr="false" t="normal">SUM(F17)</f>
        <v>401.40000000000055</v>
      </c>
    </row>
    <row ht="37.5" outlineLevel="0" r="17">
      <c r="A17" s="69" t="n"/>
      <c r="B17" s="70" t="s">
        <v>110</v>
      </c>
      <c r="C17" s="71" t="n">
        <v>6546.43</v>
      </c>
      <c r="D17" s="71" t="n">
        <v>13562.69</v>
      </c>
      <c r="E17" s="71" t="n">
        <v>13562.69</v>
      </c>
      <c r="F17" s="72" t="n">
        <f aca="false" ca="false" dt2D="false" dtr="false" t="normal">'[3]МБТ'!I51</f>
        <v>401.40000000000055</v>
      </c>
      <c r="G17" s="54" t="n">
        <v>6</v>
      </c>
    </row>
    <row customHeight="true" ht="16.5" outlineLevel="0" r="18">
      <c r="A18" s="73" t="n">
        <v>606</v>
      </c>
      <c r="B18" s="74" t="s">
        <v>26</v>
      </c>
      <c r="C18" s="75" t="n">
        <f aca="false" ca="false" dt2D="false" dtr="false" t="normal">SUM(C19:C31)</f>
        <v>4135291.7500000005</v>
      </c>
      <c r="D18" s="75" t="n">
        <f aca="false" ca="false" dt2D="false" dtr="false" t="normal">SUM(D19:D31)</f>
        <v>4440988.93</v>
      </c>
      <c r="E18" s="75" t="n">
        <f aca="false" ca="false" dt2D="false" dtr="false" t="normal">SUM(E19:E31)</f>
        <v>3559589.2600000002</v>
      </c>
      <c r="F18" s="75" t="n">
        <f aca="false" ca="false" dt2D="false" dtr="false" t="normal">SUM(F19:F23)</f>
        <v>15296.000000000036</v>
      </c>
    </row>
    <row ht="187.5" outlineLevel="0" r="19">
      <c r="A19" s="69" t="n"/>
      <c r="B19" s="70" t="s">
        <v>69</v>
      </c>
      <c r="C19" s="71" t="n">
        <v>1726246.39</v>
      </c>
      <c r="D19" s="71" t="n">
        <v>1698012.4</v>
      </c>
      <c r="E19" s="71" t="n">
        <v>1698012.4</v>
      </c>
      <c r="F19" s="72" t="n">
        <f aca="false" ca="false" dt2D="false" dtr="false" t="normal">'[3]МБТ'!I8</f>
        <v>-5912.25</v>
      </c>
      <c r="G19" s="54" t="n">
        <v>1</v>
      </c>
    </row>
    <row ht="131.25" outlineLevel="0" r="20">
      <c r="A20" s="69" t="n"/>
      <c r="B20" s="70" t="s">
        <v>70</v>
      </c>
      <c r="C20" s="71" t="n">
        <v>1169514.1</v>
      </c>
      <c r="D20" s="71" t="n">
        <v>1169514.1</v>
      </c>
      <c r="E20" s="71" t="n">
        <v>1169514.1</v>
      </c>
      <c r="F20" s="72" t="n">
        <f aca="false" ca="false" dt2D="false" dtr="false" t="normal">'[3]МБТ'!I9</f>
        <v>19649.410000000033</v>
      </c>
      <c r="G20" s="54" t="n">
        <v>1</v>
      </c>
    </row>
    <row customHeight="true" ht="99.75" outlineLevel="0" r="21">
      <c r="A21" s="69" t="n"/>
      <c r="B21" s="70" t="s">
        <v>71</v>
      </c>
      <c r="C21" s="71" t="n">
        <v>114710.25</v>
      </c>
      <c r="D21" s="71" t="n">
        <v>114710.25</v>
      </c>
      <c r="E21" s="71" t="n">
        <v>114710.25</v>
      </c>
      <c r="F21" s="72" t="n">
        <f aca="false" ca="false" dt2D="false" dtr="false" t="normal">E21-D21</f>
        <v>0</v>
      </c>
      <c r="G21" s="54" t="n">
        <v>1</v>
      </c>
    </row>
    <row ht="150" outlineLevel="0" r="22">
      <c r="A22" s="69" t="n"/>
      <c r="B22" s="70" t="s">
        <v>67</v>
      </c>
      <c r="C22" s="71" t="n">
        <v>3090.04</v>
      </c>
      <c r="D22" s="71" t="n">
        <v>3090.04</v>
      </c>
      <c r="E22" s="71" t="n">
        <v>3090.04</v>
      </c>
      <c r="F22" s="72" t="n">
        <f aca="false" ca="false" dt2D="false" dtr="false" t="normal">'[3]МБТ'!I10</f>
        <v>0</v>
      </c>
      <c r="G22" s="54" t="s">
        <v>124</v>
      </c>
    </row>
    <row ht="93.75" outlineLevel="0" r="23">
      <c r="A23" s="69" t="n"/>
      <c r="B23" s="70" t="s">
        <v>94</v>
      </c>
      <c r="C23" s="71" t="n">
        <v>54741.68</v>
      </c>
      <c r="D23" s="71" t="n">
        <v>56683.39</v>
      </c>
      <c r="E23" s="71" t="n">
        <v>58701.95</v>
      </c>
      <c r="F23" s="71" t="n">
        <f aca="false" ca="false" dt2D="false" dtr="false" t="normal">'[3]МБТ'!I33</f>
        <v>1558.8400000000038</v>
      </c>
      <c r="G23" s="54" t="n">
        <v>1</v>
      </c>
    </row>
    <row ht="93.75" outlineLevel="0" r="24">
      <c r="A24" s="69" t="n"/>
      <c r="B24" s="70" t="s">
        <v>95</v>
      </c>
      <c r="C24" s="71" t="n">
        <v>9337.14</v>
      </c>
      <c r="D24" s="71" t="n">
        <v>9337.14</v>
      </c>
      <c r="E24" s="71" t="n">
        <v>9337.14</v>
      </c>
      <c r="F24" s="71" t="n"/>
      <c r="G24" s="54" t="n">
        <v>1</v>
      </c>
    </row>
    <row ht="112.5" outlineLevel="0" r="25">
      <c r="A25" s="69" t="n"/>
      <c r="B25" s="70" t="s">
        <v>96</v>
      </c>
      <c r="C25" s="71" t="n">
        <v>1427.73</v>
      </c>
      <c r="D25" s="71" t="n">
        <v>0</v>
      </c>
      <c r="E25" s="71" t="n">
        <v>0</v>
      </c>
      <c r="F25" s="71" t="n"/>
      <c r="G25" s="54" t="n">
        <v>1</v>
      </c>
    </row>
    <row ht="93.75" outlineLevel="0" r="26">
      <c r="A26" s="69" t="n"/>
      <c r="B26" s="70" t="s">
        <v>103</v>
      </c>
      <c r="C26" s="71" t="n">
        <v>25415.67</v>
      </c>
      <c r="D26" s="71" t="n">
        <v>25415.67</v>
      </c>
      <c r="E26" s="71" t="n">
        <v>25415.67</v>
      </c>
      <c r="F26" s="71" t="n"/>
      <c r="G26" s="54" t="n">
        <v>1</v>
      </c>
    </row>
    <row ht="131.25" outlineLevel="0" r="27">
      <c r="A27" s="69" t="n"/>
      <c r="B27" s="70" t="s">
        <v>105</v>
      </c>
      <c r="C27" s="71" t="n">
        <v>151173.92</v>
      </c>
      <c r="D27" s="71" t="n">
        <v>151173.92</v>
      </c>
      <c r="E27" s="71" t="n">
        <v>151173.92</v>
      </c>
      <c r="F27" s="71" t="n"/>
      <c r="G27" s="54" t="n">
        <v>1</v>
      </c>
    </row>
    <row customHeight="true" ht="33" outlineLevel="0" r="28">
      <c r="A28" s="69" t="n"/>
      <c r="B28" s="70" t="s">
        <v>109</v>
      </c>
      <c r="C28" s="71" t="n">
        <v>288403.4</v>
      </c>
      <c r="D28" s="71" t="n">
        <v>288403.4</v>
      </c>
      <c r="E28" s="71" t="n">
        <v>288403.4</v>
      </c>
      <c r="F28" s="75" t="n">
        <f aca="false" ca="false" dt2D="false" dtr="false" t="normal">SUM(F31:F46)</f>
        <v>86158.3600000001</v>
      </c>
      <c r="G28" s="54" t="n">
        <v>1</v>
      </c>
    </row>
    <row ht="37.5" outlineLevel="0" r="29">
      <c r="A29" s="69" t="n"/>
      <c r="B29" s="70" t="s">
        <v>114</v>
      </c>
      <c r="C29" s="71" t="n">
        <v>589005.39</v>
      </c>
      <c r="D29" s="71" t="n">
        <v>589005.39</v>
      </c>
      <c r="E29" s="71" t="n">
        <v>41230.39</v>
      </c>
      <c r="F29" s="71" t="n">
        <f aca="false" ca="false" dt2D="false" dtr="false" t="normal">SUM(F31:F44)</f>
        <v>50640.35999999998</v>
      </c>
      <c r="G29" s="54" t="n">
        <v>1</v>
      </c>
    </row>
    <row ht="56.25" outlineLevel="0" r="30">
      <c r="A30" s="69" t="n"/>
      <c r="B30" s="70" t="s">
        <v>115</v>
      </c>
      <c r="C30" s="71" t="n">
        <v>0</v>
      </c>
      <c r="D30" s="71" t="n">
        <v>335643.23</v>
      </c>
      <c r="E30" s="71" t="n">
        <v>0</v>
      </c>
      <c r="F30" s="71" t="n"/>
      <c r="G30" s="54" t="n">
        <v>1</v>
      </c>
    </row>
    <row ht="93.75" outlineLevel="0" r="31">
      <c r="A31" s="69" t="n"/>
      <c r="B31" s="70" t="s">
        <v>116</v>
      </c>
      <c r="C31" s="71" t="n">
        <v>2226.04</v>
      </c>
      <c r="D31" s="71" t="n">
        <v>0</v>
      </c>
      <c r="E31" s="71" t="n">
        <v>0</v>
      </c>
      <c r="F31" s="76" t="n">
        <f aca="false" ca="false" dt2D="false" dtr="false" t="normal">'[3]МБТ'!I13</f>
        <v>4923.520000000004</v>
      </c>
      <c r="G31" s="54" t="n">
        <v>1</v>
      </c>
    </row>
    <row ht="33.75" outlineLevel="0" r="32">
      <c r="A32" s="73" t="n">
        <v>609</v>
      </c>
      <c r="B32" s="77" t="s">
        <v>30</v>
      </c>
      <c r="C32" s="75" t="n">
        <f aca="false" ca="false" dt2D="false" dtr="false" t="normal">SUM(C35:C51)</f>
        <v>2163331.3299999996</v>
      </c>
      <c r="D32" s="75" t="n">
        <f aca="false" ca="false" dt2D="false" dtr="false" t="normal">SUM(D35:D51)</f>
        <v>2089795.32</v>
      </c>
      <c r="E32" s="75" t="n">
        <f aca="false" ca="false" dt2D="false" dtr="false" t="normal">SUM(E35:E51)</f>
        <v>2050275.97</v>
      </c>
      <c r="F32" s="76" t="n">
        <f aca="false" ca="false" dt2D="false" dtr="false" t="normal">'[3]МБТ'!I16</f>
        <v>0</v>
      </c>
    </row>
    <row ht="187.5" outlineLevel="0" r="33">
      <c r="A33" s="69" t="n"/>
      <c r="B33" s="70" t="s">
        <v>72</v>
      </c>
      <c r="C33" s="71" t="n">
        <v>1137536.47</v>
      </c>
      <c r="D33" s="71" t="n">
        <f aca="false" ca="false" dt2D="false" dtr="false" t="normal">SUM(D35:D48)</f>
        <v>1055390.92</v>
      </c>
      <c r="E33" s="71" t="n">
        <v>1005849.4</v>
      </c>
      <c r="F33" s="76" t="n">
        <f aca="false" ca="false" dt2D="false" dtr="false" t="normal">'[3]МБТ'!I17</f>
        <v>0</v>
      </c>
      <c r="G33" s="54" t="n">
        <v>3</v>
      </c>
    </row>
    <row ht="18.75" outlineLevel="0" r="34">
      <c r="A34" s="69" t="n"/>
      <c r="B34" s="78" t="s">
        <v>73</v>
      </c>
      <c r="C34" s="79" t="n"/>
      <c r="D34" s="79" t="n"/>
      <c r="E34" s="79" t="n"/>
      <c r="F34" s="76" t="n">
        <f aca="false" ca="false" dt2D="false" dtr="false" t="normal">'[3]МБТ'!I18</f>
        <v>0</v>
      </c>
    </row>
    <row ht="18.75" outlineLevel="0" r="35">
      <c r="A35" s="69" t="n"/>
      <c r="B35" s="80" t="s">
        <v>74</v>
      </c>
      <c r="C35" s="81" t="n">
        <v>136.16</v>
      </c>
      <c r="D35" s="81" t="n">
        <v>0</v>
      </c>
      <c r="E35" s="81" t="n">
        <v>0</v>
      </c>
      <c r="F35" s="76" t="n">
        <f aca="false" ca="false" dt2D="false" dtr="false" t="normal">'[3]МБТ'!I19</f>
        <v>177.5</v>
      </c>
    </row>
    <row ht="47.25" outlineLevel="0" r="36">
      <c r="A36" s="69" t="n"/>
      <c r="B36" s="80" t="s">
        <v>76</v>
      </c>
      <c r="C36" s="81" t="n">
        <v>140561.43</v>
      </c>
      <c r="D36" s="81" t="n">
        <v>51497.16</v>
      </c>
      <c r="E36" s="81" t="n">
        <v>0</v>
      </c>
      <c r="F36" s="76" t="n">
        <f aca="false" ca="false" dt2D="false" dtr="false" t="normal">'[3]МБТ'!I20</f>
        <v>724.380000000001</v>
      </c>
    </row>
    <row ht="31.5" outlineLevel="0" r="37">
      <c r="A37" s="69" t="n"/>
      <c r="B37" s="80" t="s">
        <v>77</v>
      </c>
      <c r="C37" s="81" t="n">
        <v>402135.41</v>
      </c>
      <c r="D37" s="81" t="n">
        <v>402135.41</v>
      </c>
      <c r="E37" s="81" t="n">
        <v>402135.41</v>
      </c>
      <c r="F37" s="76" t="n">
        <f aca="false" ca="false" dt2D="false" dtr="false" t="normal">'[3]МБТ'!I21</f>
        <v>16.29000000000002</v>
      </c>
    </row>
    <row ht="31.5" outlineLevel="0" r="38">
      <c r="A38" s="69" t="n"/>
      <c r="B38" s="80" t="s">
        <v>78</v>
      </c>
      <c r="C38" s="81" t="n">
        <v>10968.42</v>
      </c>
      <c r="D38" s="81" t="n">
        <v>10968.42</v>
      </c>
      <c r="E38" s="81" t="n">
        <v>10968.42</v>
      </c>
      <c r="F38" s="76" t="n">
        <f aca="false" ca="false" dt2D="false" dtr="false" t="normal">'[3]МБТ'!I22</f>
        <v>-236.34999999999945</v>
      </c>
    </row>
    <row ht="63" outlineLevel="0" r="39">
      <c r="A39" s="69" t="n"/>
      <c r="B39" s="80" t="s">
        <v>79</v>
      </c>
      <c r="C39" s="81" t="n">
        <v>45667.71</v>
      </c>
      <c r="D39" s="81" t="n">
        <v>47494.43</v>
      </c>
      <c r="E39" s="81" t="n">
        <v>49394.24</v>
      </c>
      <c r="F39" s="76" t="n">
        <f aca="false" ca="false" dt2D="false" dtr="false" t="normal">'[3]МБТ'!I23</f>
        <v>11616.630000000005</v>
      </c>
    </row>
    <row ht="63" outlineLevel="0" r="40">
      <c r="A40" s="69" t="n"/>
      <c r="B40" s="80" t="s">
        <v>80</v>
      </c>
      <c r="C40" s="81" t="n">
        <v>22494.38</v>
      </c>
      <c r="D40" s="81" t="n">
        <v>23394.16</v>
      </c>
      <c r="E40" s="81" t="n">
        <v>23393.01</v>
      </c>
      <c r="F40" s="76" t="n">
        <f aca="false" ca="false" dt2D="false" dtr="false" t="normal">'[3]МБТ'!I24</f>
        <v>4050.800000000001</v>
      </c>
    </row>
    <row ht="18.75" outlineLevel="0" r="41">
      <c r="A41" s="69" t="n"/>
      <c r="B41" s="80" t="s">
        <v>81</v>
      </c>
      <c r="C41" s="81" t="n">
        <v>601.84</v>
      </c>
      <c r="D41" s="81" t="n">
        <v>625.92</v>
      </c>
      <c r="E41" s="81" t="n">
        <v>650.97</v>
      </c>
      <c r="F41" s="76" t="n">
        <f aca="false" ca="false" dt2D="false" dtr="false" t="normal">'[3]МБТ'!I25</f>
        <v>26654.829999999958</v>
      </c>
    </row>
    <row ht="47.25" outlineLevel="0" r="42">
      <c r="A42" s="69" t="n"/>
      <c r="B42" s="80" t="s">
        <v>82</v>
      </c>
      <c r="C42" s="81" t="n">
        <v>14764.4</v>
      </c>
      <c r="D42" s="81" t="n">
        <v>14778.28</v>
      </c>
      <c r="E42" s="81" t="n">
        <v>14778.28</v>
      </c>
      <c r="F42" s="76" t="n">
        <f aca="false" ca="false" dt2D="false" dtr="false" t="normal">'[3]МБТ'!I26</f>
        <v>0</v>
      </c>
    </row>
    <row ht="31.5" outlineLevel="0" r="43">
      <c r="A43" s="69" t="n"/>
      <c r="B43" s="80" t="s">
        <v>83</v>
      </c>
      <c r="C43" s="81" t="n">
        <v>151288.7</v>
      </c>
      <c r="D43" s="81" t="n">
        <v>157340.1</v>
      </c>
      <c r="E43" s="81" t="n">
        <v>163632.83</v>
      </c>
      <c r="F43" s="76" t="n"/>
    </row>
    <row ht="47.25" outlineLevel="0" r="44">
      <c r="A44" s="69" t="n"/>
      <c r="B44" s="80" t="s">
        <v>84</v>
      </c>
      <c r="C44" s="81" t="n">
        <v>0</v>
      </c>
      <c r="D44" s="81" t="n">
        <v>0</v>
      </c>
      <c r="E44" s="81" t="n">
        <v>0</v>
      </c>
      <c r="F44" s="76" t="n">
        <f aca="false" ca="false" dt2D="false" dtr="false" t="normal">'[3]МБТ'!I27</f>
        <v>2712.7600000000093</v>
      </c>
    </row>
    <row ht="31.5" outlineLevel="0" r="45">
      <c r="A45" s="69" t="n"/>
      <c r="B45" s="80" t="s">
        <v>85</v>
      </c>
      <c r="C45" s="81" t="n">
        <v>0</v>
      </c>
      <c r="D45" s="81" t="n">
        <v>0</v>
      </c>
      <c r="E45" s="81" t="n">
        <v>0</v>
      </c>
      <c r="F45" s="71" t="n">
        <f aca="false" ca="false" dt2D="false" dtr="false" t="normal">'[3]МБТ'!I32</f>
        <v>25495.830000000075</v>
      </c>
    </row>
    <row ht="31.5" outlineLevel="0" r="46">
      <c r="A46" s="69" t="n"/>
      <c r="B46" s="80" t="s">
        <v>86</v>
      </c>
      <c r="C46" s="81" t="n">
        <v>159480.69</v>
      </c>
      <c r="D46" s="81" t="n">
        <v>164408.21</v>
      </c>
      <c r="E46" s="81" t="n">
        <v>164408.21</v>
      </c>
      <c r="F46" s="75" t="n">
        <f aca="false" ca="false" dt2D="false" dtr="false" t="normal">SUM(F47:F51)</f>
        <v>10022.170000000042</v>
      </c>
    </row>
    <row ht="94.5" outlineLevel="0" r="47">
      <c r="A47" s="69" t="n"/>
      <c r="B47" s="80" t="s">
        <v>87</v>
      </c>
      <c r="C47" s="81" t="n">
        <v>104481.39</v>
      </c>
      <c r="D47" s="81" t="n">
        <v>97793.09</v>
      </c>
      <c r="E47" s="81" t="n">
        <v>91531.88</v>
      </c>
      <c r="F47" s="72" t="n"/>
    </row>
    <row ht="31.5" outlineLevel="0" r="48">
      <c r="A48" s="69" t="n"/>
      <c r="B48" s="82" t="s">
        <v>88</v>
      </c>
      <c r="C48" s="81" t="n">
        <v>84955.94</v>
      </c>
      <c r="D48" s="81" t="n">
        <v>84955.74</v>
      </c>
      <c r="E48" s="81" t="n">
        <v>84956.15</v>
      </c>
      <c r="F48" s="72" t="n"/>
    </row>
    <row ht="150" outlineLevel="0" r="49">
      <c r="A49" s="69" t="n"/>
      <c r="B49" s="70" t="s">
        <v>68</v>
      </c>
      <c r="C49" s="71" t="n">
        <v>2182.23</v>
      </c>
      <c r="D49" s="71" t="n">
        <v>2182.23</v>
      </c>
      <c r="E49" s="71" t="n">
        <v>2182.23</v>
      </c>
      <c r="F49" s="75" t="n"/>
      <c r="G49" s="54" t="s">
        <v>124</v>
      </c>
    </row>
    <row ht="93.75" outlineLevel="0" r="50">
      <c r="A50" s="69" t="n"/>
      <c r="B50" s="70" t="s">
        <v>93</v>
      </c>
      <c r="C50" s="71" t="n">
        <v>1020974.1</v>
      </c>
      <c r="D50" s="71" t="n">
        <v>1029583.64</v>
      </c>
      <c r="E50" s="71" t="n">
        <v>1039605.81</v>
      </c>
      <c r="F50" s="83" t="n">
        <f aca="false" ca="false" dt2D="false" dtr="false" t="normal">E50-D50</f>
        <v>10022.170000000042</v>
      </c>
      <c r="G50" s="54" t="n">
        <v>3</v>
      </c>
    </row>
    <row ht="187.5" outlineLevel="0" r="51">
      <c r="A51" s="69" t="n"/>
      <c r="B51" s="70" t="s">
        <v>100</v>
      </c>
      <c r="C51" s="71" t="n">
        <v>2638.53</v>
      </c>
      <c r="D51" s="71" t="n">
        <v>2638.53</v>
      </c>
      <c r="E51" s="71" t="n">
        <v>2638.53</v>
      </c>
      <c r="F51" s="83" t="n">
        <f aca="false" ca="false" dt2D="false" dtr="false" t="normal">E51-D51</f>
        <v>0</v>
      </c>
      <c r="G51" s="54" t="n">
        <v>3</v>
      </c>
    </row>
    <row ht="18.75" outlineLevel="0" r="52">
      <c r="A52" s="73" t="n">
        <v>617</v>
      </c>
      <c r="B52" s="74" t="s">
        <v>34</v>
      </c>
      <c r="C52" s="75" t="n">
        <f aca="false" ca="false" dt2D="false" dtr="false" t="normal">SUM(C53:C55)</f>
        <v>12619.740000000002</v>
      </c>
      <c r="D52" s="75" t="n">
        <f aca="false" ca="false" dt2D="false" dtr="false" t="normal">SUM(D53:D55)</f>
        <v>12619.740000000002</v>
      </c>
      <c r="E52" s="75" t="n">
        <f aca="false" ca="false" dt2D="false" dtr="false" t="normal">SUM(E53:E55)</f>
        <v>12619.740000000002</v>
      </c>
      <c r="F52" s="83" t="n">
        <f aca="false" ca="false" dt2D="false" dtr="false" t="normal">E52-D52</f>
        <v>0</v>
      </c>
    </row>
    <row ht="131.25" outlineLevel="0" r="53">
      <c r="A53" s="69" t="n"/>
      <c r="B53" s="70" t="s">
        <v>126</v>
      </c>
      <c r="C53" s="71" t="n">
        <v>2227.23</v>
      </c>
      <c r="D53" s="71" t="n">
        <v>2227.23</v>
      </c>
      <c r="E53" s="71" t="n">
        <v>2227.23</v>
      </c>
      <c r="F53" s="83" t="n"/>
      <c r="G53" s="54" t="s">
        <v>124</v>
      </c>
    </row>
    <row ht="131.25" outlineLevel="0" r="54">
      <c r="A54" s="69" t="n"/>
      <c r="B54" s="70" t="s">
        <v>90</v>
      </c>
      <c r="C54" s="71" t="n">
        <v>1390.24</v>
      </c>
      <c r="D54" s="71" t="n">
        <v>1390.24</v>
      </c>
      <c r="E54" s="71" t="n">
        <v>1390.24</v>
      </c>
      <c r="F54" s="75" t="n"/>
      <c r="G54" s="54" t="s">
        <v>124</v>
      </c>
    </row>
    <row ht="37.5" outlineLevel="0" r="55">
      <c r="A55" s="69" t="n"/>
      <c r="B55" s="70" t="s">
        <v>106</v>
      </c>
      <c r="C55" s="71" t="n">
        <v>9002.27</v>
      </c>
      <c r="D55" s="71" t="n">
        <v>9002.27</v>
      </c>
      <c r="E55" s="71" t="n">
        <v>9002.27</v>
      </c>
      <c r="F55" s="83" t="n">
        <f aca="false" ca="false" dt2D="false" dtr="false" t="normal">E55-D55</f>
        <v>0</v>
      </c>
      <c r="G55" s="54" t="n">
        <v>4</v>
      </c>
    </row>
    <row ht="18.75" outlineLevel="0" r="56">
      <c r="A56" s="73" t="n">
        <v>618</v>
      </c>
      <c r="B56" s="74" t="s">
        <v>36</v>
      </c>
      <c r="C56" s="75" t="n">
        <f aca="false" ca="false" dt2D="false" dtr="false" t="normal">SUM(C57:C59)</f>
        <v>10545.630000000001</v>
      </c>
      <c r="D56" s="75" t="n">
        <f aca="false" ca="false" dt2D="false" dtr="false" t="normal">SUM(D57:D59)</f>
        <v>10545.630000000001</v>
      </c>
      <c r="E56" s="75" t="n">
        <f aca="false" ca="false" dt2D="false" dtr="false" t="normal">SUM(E57:E59)</f>
        <v>10545.630000000001</v>
      </c>
      <c r="F56" s="83" t="n">
        <f aca="false" ca="false" dt2D="false" dtr="false" t="normal">E56-D56</f>
        <v>0</v>
      </c>
    </row>
    <row ht="150" outlineLevel="0" r="57">
      <c r="A57" s="69" t="n"/>
      <c r="B57" s="70" t="s">
        <v>67</v>
      </c>
      <c r="C57" s="71" t="n">
        <v>2508.36</v>
      </c>
      <c r="D57" s="71" t="n">
        <v>2508.36</v>
      </c>
      <c r="E57" s="71" t="n">
        <v>2508.36</v>
      </c>
      <c r="F57" s="75" t="n">
        <f aca="false" ca="false" dt2D="false" dtr="false" t="normal">SUM(F58:F60)</f>
        <v>0</v>
      </c>
      <c r="G57" s="54" t="s">
        <v>124</v>
      </c>
    </row>
    <row ht="131.25" outlineLevel="0" r="58">
      <c r="A58" s="69" t="n"/>
      <c r="B58" s="70" t="s">
        <v>90</v>
      </c>
      <c r="C58" s="71" t="n">
        <v>1390.24</v>
      </c>
      <c r="D58" s="71" t="n">
        <v>1390.24</v>
      </c>
      <c r="E58" s="71" t="n">
        <v>1390.24</v>
      </c>
      <c r="F58" s="83" t="n">
        <f aca="false" ca="false" dt2D="false" dtr="false" t="normal">E58-D58</f>
        <v>0</v>
      </c>
      <c r="G58" s="54" t="s">
        <v>124</v>
      </c>
    </row>
    <row ht="56.25" outlineLevel="0" r="59">
      <c r="A59" s="69" t="n"/>
      <c r="B59" s="70" t="s">
        <v>127</v>
      </c>
      <c r="C59" s="71" t="n">
        <v>6647.03</v>
      </c>
      <c r="D59" s="71" t="n">
        <v>6647.03</v>
      </c>
      <c r="E59" s="71" t="n">
        <v>6647.03</v>
      </c>
      <c r="F59" s="75" t="n">
        <f aca="false" ca="false" dt2D="false" dtr="false" t="normal">SUM(F60:F62)</f>
        <v>0</v>
      </c>
      <c r="G59" s="54" t="n">
        <v>4</v>
      </c>
    </row>
    <row ht="18.75" outlineLevel="0" r="60">
      <c r="A60" s="73" t="n">
        <v>619</v>
      </c>
      <c r="B60" s="74" t="s">
        <v>38</v>
      </c>
      <c r="C60" s="75" t="n">
        <f aca="false" ca="false" dt2D="false" dtr="false" t="normal">SUM(C61:C62)</f>
        <v>4556.06</v>
      </c>
      <c r="D60" s="75" t="n">
        <f aca="false" ca="false" dt2D="false" dtr="false" t="normal">SUM(D61:D62)</f>
        <v>4556.06</v>
      </c>
      <c r="E60" s="75" t="n">
        <f aca="false" ca="false" dt2D="false" dtr="false" t="normal">SUM(E61:E62)</f>
        <v>4556.06</v>
      </c>
      <c r="F60" s="83" t="n">
        <f aca="false" ca="false" dt2D="false" dtr="false" t="normal">E60-D60</f>
        <v>0</v>
      </c>
    </row>
    <row ht="150" outlineLevel="0" r="61">
      <c r="A61" s="69" t="n"/>
      <c r="B61" s="70" t="s">
        <v>67</v>
      </c>
      <c r="C61" s="71" t="n">
        <v>3165.82</v>
      </c>
      <c r="D61" s="71" t="n">
        <v>3165.82</v>
      </c>
      <c r="E61" s="71" t="n">
        <v>3165.82</v>
      </c>
      <c r="F61" s="83" t="n">
        <f aca="false" ca="false" dt2D="false" dtr="false" t="normal">E61-D61</f>
        <v>0</v>
      </c>
      <c r="G61" s="54" t="s">
        <v>124</v>
      </c>
      <c r="I61" s="84" t="n">
        <f aca="false" ca="false" dt2D="false" dtr="false" t="normal">C61-'[4]мбт 21-23 (02 11 20)'!C66</f>
        <v>-151208.07</v>
      </c>
    </row>
    <row ht="131.25" outlineLevel="0" r="62">
      <c r="A62" s="69" t="n"/>
      <c r="B62" s="70" t="s">
        <v>90</v>
      </c>
      <c r="C62" s="71" t="n">
        <v>1390.24</v>
      </c>
      <c r="D62" s="71" t="n">
        <v>1390.24</v>
      </c>
      <c r="E62" s="71" t="n">
        <v>1390.24</v>
      </c>
      <c r="F62" s="83" t="n"/>
      <c r="G62" s="54" t="s">
        <v>124</v>
      </c>
    </row>
    <row ht="18.75" outlineLevel="0" r="63">
      <c r="A63" s="73" t="n">
        <v>620</v>
      </c>
      <c r="B63" s="74" t="s">
        <v>40</v>
      </c>
      <c r="C63" s="75" t="n">
        <f aca="false" ca="false" dt2D="false" dtr="false" t="normal">SUM(C64:C65)</f>
        <v>56953.799999999996</v>
      </c>
      <c r="D63" s="75" t="n">
        <f aca="false" ca="false" dt2D="false" dtr="false" t="normal">SUM(D64:D65)</f>
        <v>36144.369999999995</v>
      </c>
      <c r="E63" s="75" t="n">
        <f aca="false" ca="false" dt2D="false" dtr="false" t="normal">SUM(E64:E65)</f>
        <v>36144.369999999995</v>
      </c>
      <c r="F63" s="75" t="n"/>
    </row>
    <row ht="112.5" outlineLevel="0" r="64">
      <c r="A64" s="85" t="n"/>
      <c r="B64" s="70" t="s">
        <v>97</v>
      </c>
      <c r="C64" s="71" t="n">
        <v>22603.1</v>
      </c>
      <c r="D64" s="71" t="n">
        <v>1793.67</v>
      </c>
      <c r="E64" s="71" t="n">
        <v>1793.67</v>
      </c>
      <c r="F64" s="71" t="n"/>
      <c r="G64" s="54" t="n">
        <v>4</v>
      </c>
    </row>
    <row ht="37.5" outlineLevel="0" r="65">
      <c r="A65" s="69" t="n"/>
      <c r="B65" s="70" t="s">
        <v>106</v>
      </c>
      <c r="C65" s="71" t="n">
        <v>34350.7</v>
      </c>
      <c r="D65" s="71" t="n">
        <v>34350.7</v>
      </c>
      <c r="E65" s="71" t="n">
        <v>34350.7</v>
      </c>
      <c r="F65" s="71" t="n"/>
      <c r="G65" s="54" t="n">
        <v>4</v>
      </c>
    </row>
    <row ht="18.75" outlineLevel="0" r="66">
      <c r="A66" s="73" t="n">
        <v>621</v>
      </c>
      <c r="B66" s="74" t="s">
        <v>42</v>
      </c>
      <c r="C66" s="75" t="n">
        <f aca="false" ca="false" dt2D="false" dtr="false" t="normal">SUM(C67:C69)</f>
        <v>2846421.4399999995</v>
      </c>
      <c r="D66" s="75" t="n">
        <f aca="false" ca="false" dt2D="false" dtr="false" t="normal">SUM(D67)</f>
        <v>0</v>
      </c>
      <c r="E66" s="75" t="n">
        <f aca="false" ca="false" dt2D="false" dtr="false" t="normal">SUM(E67)</f>
        <v>0</v>
      </c>
      <c r="F66" s="71" t="n"/>
    </row>
    <row ht="56.25" outlineLevel="0" r="67">
      <c r="A67" s="69" t="n"/>
      <c r="B67" s="70" t="s">
        <v>111</v>
      </c>
      <c r="C67" s="71" t="n">
        <v>1955430.44</v>
      </c>
      <c r="D67" s="71" t="n">
        <v>0</v>
      </c>
      <c r="E67" s="71" t="n">
        <v>0</v>
      </c>
      <c r="F67" s="71" t="n"/>
      <c r="G67" s="54" t="n">
        <v>1</v>
      </c>
    </row>
    <row ht="37.5" outlineLevel="0" r="68">
      <c r="A68" s="69" t="n"/>
      <c r="B68" s="70" t="s">
        <v>112</v>
      </c>
      <c r="C68" s="71" t="n">
        <v>620376.28</v>
      </c>
      <c r="D68" s="71" t="n">
        <v>0</v>
      </c>
      <c r="E68" s="71" t="n">
        <v>0</v>
      </c>
      <c r="F68" s="71" t="n"/>
      <c r="G68" s="54" t="n">
        <v>1</v>
      </c>
    </row>
    <row ht="56.25" outlineLevel="0" r="69">
      <c r="A69" s="69" t="n"/>
      <c r="B69" s="70" t="s">
        <v>113</v>
      </c>
      <c r="C69" s="71" t="n">
        <v>270614.72</v>
      </c>
      <c r="D69" s="71" t="n">
        <v>0</v>
      </c>
      <c r="E69" s="71" t="n">
        <v>0</v>
      </c>
      <c r="F69" s="71" t="n"/>
      <c r="G69" s="54" t="n">
        <v>1</v>
      </c>
    </row>
    <row ht="18.75" outlineLevel="0" r="70">
      <c r="A70" s="73" t="n"/>
      <c r="B70" s="74" t="s">
        <v>12</v>
      </c>
      <c r="C70" s="75" t="n">
        <f aca="false" ca="false" dt2D="false" dtr="false" t="normal">C10+C16+C18+C32+C52+C56+C60+C63+C66</f>
        <v>9251042.529999997</v>
      </c>
      <c r="D70" s="75" t="n">
        <f aca="false" ca="false" dt2D="false" dtr="false" t="normal">D10+D16+D18+D32+D52+D56+D60+D63+D66</f>
        <v>6622955.38</v>
      </c>
      <c r="E70" s="75" t="n">
        <f aca="false" ca="false" dt2D="false" dtr="false" t="normal">E10+E16+E18+E32+E52+E56+E60+E63+E66</f>
        <v>5702028.43</v>
      </c>
      <c r="F70" s="71" t="n"/>
    </row>
    <row ht="18.75" outlineLevel="0" r="71">
      <c r="A71" s="73" t="n"/>
      <c r="B71" s="74" t="s">
        <v>12</v>
      </c>
      <c r="C71" s="75" t="n">
        <f aca="false" ca="false" dt2D="false" dtr="false" t="normal">'МБТ'!B52</f>
        <v>9251042.530000001</v>
      </c>
      <c r="D71" s="75" t="n">
        <f aca="false" ca="false" dt2D="false" dtr="false" t="normal">'МБТ'!C52</f>
        <v>6622955.379999999</v>
      </c>
      <c r="E71" s="75" t="n">
        <f aca="false" ca="false" dt2D="false" dtr="false" t="normal">'МБТ'!D52</f>
        <v>5702028.43</v>
      </c>
      <c r="F71" s="75" t="e">
        <f aca="false" ca="false" dt2D="false" dtr="false" t="normal">#REF!</f>
        <v>#REF!</v>
      </c>
    </row>
    <row ht="18.75" outlineLevel="0" r="72">
      <c r="A72" s="73" t="n"/>
      <c r="B72" s="86" t="n"/>
      <c r="C72" s="75" t="n">
        <f aca="false" ca="false" dt2D="false" dtr="false" t="normal">C70-C71</f>
        <v>0</v>
      </c>
      <c r="D72" s="75" t="n">
        <f aca="false" ca="false" dt2D="false" dtr="false" t="normal">D70-D71</f>
        <v>0</v>
      </c>
      <c r="E72" s="75" t="n">
        <f aca="false" ca="false" dt2D="false" dtr="false" t="normal">E70-E71</f>
        <v>0</v>
      </c>
      <c r="F72" s="75" t="e">
        <f aca="false" ca="false" dt2D="false" dtr="false" t="normal">#REF!-F71</f>
        <v>#REF!</v>
      </c>
    </row>
    <row ht="18.75" outlineLevel="0" r="73">
      <c r="B73" s="86" t="n"/>
      <c r="C73" s="75" t="n"/>
      <c r="D73" s="75" t="n"/>
      <c r="E73" s="75" t="n"/>
    </row>
    <row ht="18.75" outlineLevel="0" r="74">
      <c r="B74" s="87" t="s">
        <v>52</v>
      </c>
      <c r="C74" s="75" t="n">
        <f aca="false" ca="false" dt2D="false" dtr="false" t="normal">C15+C17+C19+C20+C21+C23+C24+C25+C26+C27+C28+C29+C30+C31+C33+C51+C55+C59+C64+C65+C67+C68+C69+C50-C48</f>
        <v>9134065.84</v>
      </c>
      <c r="D74" s="75" t="n">
        <f aca="false" ca="false" dt2D="false" dtr="false" t="normal">D15+D17+D19+D20+D21+D23+D24+D25+D26+D27+D28+D29+D30+D31+D33+D51+D55+D59+D64+D65+D67+D68+D69+D50-D48</f>
        <v>6506012.6</v>
      </c>
      <c r="E74" s="75" t="n">
        <f aca="false" ca="false" dt2D="false" dtr="false" t="normal">E15+E17+E19+E20+E21+E23+E24+E25+E26+E27+E28+E29+E30+E31+E33+E51+E55+E59+E64+E65+E67+E68+E69+E50-E48</f>
        <v>5585093.17</v>
      </c>
    </row>
    <row ht="18.75" outlineLevel="0" r="75">
      <c r="B75" s="87" t="s">
        <v>124</v>
      </c>
      <c r="C75" s="75" t="n">
        <f aca="false" ca="false" dt2D="false" dtr="false" t="normal">C11+C12+C13+C14+C22+C49+C48+C53+C54+C57+C58+C61+C62</f>
        <v>116976.69000000002</v>
      </c>
      <c r="D75" s="75" t="n">
        <f aca="false" ca="false" dt2D="false" dtr="false" t="normal">D11+D12+D13+D14+D22+D49+D48+D53+D54+D57+D58+D61+D62</f>
        <v>116942.78000000003</v>
      </c>
      <c r="E75" s="75" t="n">
        <f aca="false" ca="false" dt2D="false" dtr="false" t="normal">E11+E12+E13+E14+E22+E49+E48+E53+E54+E57+E58+E61+E62</f>
        <v>116935.26000000001</v>
      </c>
    </row>
    <row outlineLevel="0" r="76">
      <c r="C76" s="88" t="n">
        <f aca="false" ca="false" dt2D="false" dtr="false" t="normal">C71-C74-C75</f>
        <v>0.0000000013242242857813835</v>
      </c>
      <c r="D76" s="88" t="n">
        <f aca="false" ca="false" dt2D="false" dtr="false" t="normal">D71-D74-D75</f>
        <v>-0.0000000006984919309616089</v>
      </c>
      <c r="E76" s="88" t="n">
        <f aca="false" ca="false" dt2D="false" dtr="false" t="normal">E71-E74-E75</f>
        <v>-0.00000000023283064365386963</v>
      </c>
    </row>
    <row outlineLevel="0" r="79">
      <c r="C79" s="89" t="n"/>
    </row>
    <row outlineLevel="0" r="80">
      <c r="C80" s="88" t="n"/>
    </row>
    <row outlineLevel="0" r="81">
      <c r="B81" s="54" t="s">
        <v>57</v>
      </c>
      <c r="C81" s="89" t="e">
        <f aca="false" ca="false" dt2D="false" dtr="false" t="normal">#REF!-C82</f>
        <v>#REF!</v>
      </c>
      <c r="D81" s="89" t="e">
        <f aca="false" ca="false" dt2D="false" dtr="false" t="normal">#REF!-D82</f>
        <v>#REF!</v>
      </c>
      <c r="E81" s="89" t="e">
        <f aca="false" ca="false" dt2D="false" dtr="false" t="normal">#REF!-E82</f>
        <v>#REF!</v>
      </c>
      <c r="F81" s="89" t="e">
        <f aca="false" ca="false" dt2D="false" dtr="false" t="normal">#REF!-F82</f>
        <v>#REF!</v>
      </c>
    </row>
    <row outlineLevel="0" r="82">
      <c r="B82" s="54" t="s">
        <v>128</v>
      </c>
      <c r="C82" s="89" t="n">
        <f aca="false" ca="false" dt2D="false" dtr="false" t="normal">C11+C12+C13+C14+C21+C45+C43+C47+C48+C53+C54+C58+C59</f>
        <v>481767.37000000005</v>
      </c>
      <c r="D82" s="89" t="n">
        <f aca="false" ca="false" dt2D="false" dtr="false" t="normal">D11+D12+D13+D14+D21+D45+D43+D47+D48+D53+D54+D58+D59</f>
        <v>481096.55999999994</v>
      </c>
      <c r="E82" s="89" t="n">
        <f aca="false" ca="false" dt2D="false" dtr="false" t="normal">E11+E12+E13+E14+E21+E45+E43+E47+E48+E53+E54+E58+E59</f>
        <v>481120.55999999994</v>
      </c>
    </row>
    <row customFormat="true" ht="18.75" outlineLevel="0" r="89" s="55">
      <c r="A89" s="73" t="n">
        <v>620</v>
      </c>
      <c r="B89" s="74" t="s">
        <v>40</v>
      </c>
      <c r="C89" s="75" t="n">
        <f aca="false" ca="false" dt2D="false" dtr="false" t="normal">SUM(C90:C95)</f>
        <v>425990.59</v>
      </c>
      <c r="D89" s="75" t="n">
        <f aca="false" ca="false" dt2D="false" dtr="false" t="normal">SUM(D90:D94)</f>
        <v>0</v>
      </c>
      <c r="E89" s="75" t="n">
        <f aca="false" ca="false" dt2D="false" dtr="false" t="normal">SUM(E90:E94)</f>
        <v>0</v>
      </c>
    </row>
    <row customFormat="true" ht="25.5" outlineLevel="0" r="91" s="55">
      <c r="A91" s="54" t="n"/>
      <c r="B91" s="90" t="s">
        <v>129</v>
      </c>
      <c r="C91" s="91" t="n">
        <v>177483.31</v>
      </c>
      <c r="D91" s="91" t="n"/>
      <c r="E91" s="91" t="n"/>
    </row>
    <row customFormat="true" ht="25.5" outlineLevel="0" r="92" s="55">
      <c r="A92" s="54" t="n"/>
      <c r="B92" s="90" t="s">
        <v>129</v>
      </c>
      <c r="C92" s="91" t="n">
        <v>119026.22</v>
      </c>
    </row>
    <row customFormat="true" ht="18.75" outlineLevel="0" r="93" s="55">
      <c r="A93" s="54" t="n"/>
      <c r="B93" s="90" t="s">
        <v>130</v>
      </c>
      <c r="C93" s="92" t="n">
        <v>85843.2</v>
      </c>
    </row>
    <row customFormat="true" ht="18.75" outlineLevel="0" r="95" s="55">
      <c r="A95" s="54" t="n"/>
      <c r="B95" s="54" t="n"/>
      <c r="C95" s="92" t="n">
        <v>43637.86</v>
      </c>
    </row>
    <row outlineLevel="0" r="99">
      <c r="C99" s="93" t="e">
        <f aca="false" ca="false" dt2D="false" dtr="false" t="normal">#REF!+C73</f>
        <v>#REF!</v>
      </c>
      <c r="D99" s="93" t="e">
        <f aca="false" ca="false" dt2D="false" dtr="false" t="normal">#REF!+D73</f>
        <v>#REF!</v>
      </c>
      <c r="E99" s="93" t="e">
        <f aca="false" ca="false" dt2D="false" dtr="false" t="normal">#REF!+E73</f>
        <v>#REF!</v>
      </c>
    </row>
  </sheetData>
  <autoFilter ref="A1:G99"/>
  <mergeCells count="3">
    <mergeCell ref="A3:E3"/>
    <mergeCell ref="A5:E5"/>
    <mergeCell ref="A4:E4"/>
  </mergeCells>
  <pageMargins bottom="0" footer="0" header="0.31496062874794" left="0.393700778484344" right="0.393700778484344" top="0.511811017990112"/>
  <pageSetup fitToHeight="0" fitToWidth="1" orientation="portrait" paperHeight="297mm" paperSize="9" paperWidth="210mm" scale="100"/>
  <headerFooter>
    <oddHeader>&amp;C&amp;11&amp;"Calibri,Regular"&amp;P&amp;12&amp;"-,Regular"</oddHeader>
    <oddFooter>&amp;C&amp;&amp;Я</oddFooter>
  </headerFooter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Z45"/>
  <sheetViews>
    <sheetView showZeros="true" workbookViewId="0"/>
  </sheetViews>
  <sheetFormatPr baseColWidth="8" customHeight="false" defaultColWidth="9.14062530925693" defaultRowHeight="15.75" zeroHeight="false"/>
  <cols>
    <col customWidth="true" max="1" min="1" outlineLevel="0" style="94" width="5.71093728722066"/>
    <col customWidth="true" max="2" min="2" outlineLevel="0" style="37" width="40.2851559889819"/>
    <col customWidth="true" max="3" min="3" outlineLevel="0" style="95" width="18.5703123162961"/>
    <col customWidth="true" max="4" min="4" outlineLevel="0" style="96" width="19.1406256475893"/>
    <col customWidth="true" max="5" min="5" outlineLevel="0" style="96" width="17.2851568348128"/>
    <col customWidth="true" max="11" min="6" outlineLevel="0" style="96" width="17.8554688127765"/>
    <col bestFit="true" customWidth="true" max="12" min="12" outlineLevel="0" style="95" width="15.7109369488883"/>
    <col bestFit="true" customWidth="true" max="13" min="13" outlineLevel="0" style="95" width="9.14062530925693"/>
    <col bestFit="true" customWidth="true" max="14" min="14" outlineLevel="0" style="95" width="15.7109369488883"/>
    <col customWidth="true" max="15" min="15" outlineLevel="0" style="95" width="10.2851563273142"/>
    <col bestFit="true" customWidth="true" max="16" min="16" outlineLevel="0" style="95" width="15.7109369488883"/>
    <col bestFit="true" customWidth="true" max="17" min="17" outlineLevel="0" style="95" width="14.425781467405"/>
    <col bestFit="true" customWidth="true" max="18" min="18" outlineLevel="0" style="95" width="16.140624463426"/>
    <col bestFit="true" customWidth="true" max="20" min="19" outlineLevel="0" style="95" width="15.1406249709246"/>
    <col bestFit="true" customWidth="true" max="21" min="21" outlineLevel="0" style="95" width="13.5703121471299"/>
    <col bestFit="true" customWidth="true" max="22" min="22" outlineLevel="0" style="95" width="14.2851556506495"/>
    <col bestFit="true" customWidth="true" max="23" min="23" outlineLevel="0" style="95" width="10.0000003383324"/>
    <col bestFit="true" customWidth="true" max="24" min="24" outlineLevel="0" style="95" width="13.5703121471299"/>
    <col bestFit="true" customWidth="true" max="26" min="25" outlineLevel="0" style="95" width="14.2851556506495"/>
    <col bestFit="true" customWidth="true" max="16384" min="27" outlineLevel="0" style="95" width="9.14062530925693"/>
  </cols>
  <sheetData>
    <row outlineLevel="0" r="1">
      <c r="K1" s="95" t="s">
        <v>131</v>
      </c>
    </row>
    <row customFormat="true" ht="18.75" outlineLevel="0" r="2" s="37">
      <c r="A2" s="1" t="s">
        <v>132</v>
      </c>
      <c r="B2" s="1" t="s"/>
      <c r="C2" s="1" t="s"/>
      <c r="D2" s="1" t="s"/>
      <c r="E2" s="1" t="s"/>
      <c r="F2" s="1" t="s"/>
      <c r="G2" s="1" t="s"/>
      <c r="H2" s="1" t="s"/>
      <c r="I2" s="1" t="s"/>
      <c r="J2" s="1" t="s"/>
      <c r="K2" s="1" t="s"/>
    </row>
    <row customFormat="true" ht="18.75" outlineLevel="0" r="3" s="37">
      <c r="A3" s="1" t="s">
        <v>133</v>
      </c>
      <c r="B3" s="1" t="s"/>
      <c r="C3" s="1" t="s"/>
      <c r="D3" s="1" t="s"/>
      <c r="E3" s="1" t="s"/>
      <c r="F3" s="1" t="s"/>
      <c r="G3" s="1" t="s"/>
      <c r="H3" s="1" t="s"/>
      <c r="I3" s="1" t="s"/>
      <c r="J3" s="1" t="s"/>
      <c r="K3" s="1" t="s"/>
    </row>
    <row customFormat="true" ht="18.75" outlineLevel="0" r="4" s="37">
      <c r="A4" s="1" t="s">
        <v>134</v>
      </c>
      <c r="B4" s="1" t="s"/>
      <c r="C4" s="1" t="s"/>
      <c r="D4" s="1" t="s"/>
      <c r="E4" s="1" t="s"/>
      <c r="F4" s="1" t="s"/>
      <c r="G4" s="1" t="s"/>
      <c r="H4" s="1" t="s"/>
      <c r="I4" s="1" t="s"/>
      <c r="J4" s="1" t="s"/>
      <c r="K4" s="1" t="s"/>
    </row>
    <row customFormat="true" ht="15.75" outlineLevel="0" r="5" s="37">
      <c r="A5" s="97" t="n"/>
      <c r="B5" s="98" t="n"/>
      <c r="D5" s="99" t="n"/>
      <c r="E5" s="99" t="n"/>
      <c r="K5" s="100" t="s">
        <v>135</v>
      </c>
    </row>
    <row customFormat="true" customHeight="true" ht="15.6000003814697" outlineLevel="0" r="6" s="94">
      <c r="A6" s="39" t="s">
        <v>136</v>
      </c>
      <c r="B6" s="39" t="s">
        <v>137</v>
      </c>
      <c r="C6" s="39" t="s">
        <v>138</v>
      </c>
      <c r="D6" s="101" t="s">
        <v>8</v>
      </c>
      <c r="E6" s="102" t="s"/>
      <c r="F6" s="39" t="s">
        <v>139</v>
      </c>
      <c r="G6" s="103" t="s">
        <v>8</v>
      </c>
      <c r="H6" s="104" t="s"/>
      <c r="I6" s="39" t="s">
        <v>140</v>
      </c>
      <c r="J6" s="103" t="s">
        <v>8</v>
      </c>
      <c r="K6" s="104" t="s"/>
    </row>
    <row customFormat="true" customHeight="true" ht="113.25" outlineLevel="0" r="7" s="94">
      <c r="A7" s="105" t="s"/>
      <c r="B7" s="105" t="s"/>
      <c r="C7" s="105" t="s"/>
      <c r="D7" s="103" t="s">
        <v>141</v>
      </c>
      <c r="E7" s="101" t="s">
        <v>142</v>
      </c>
      <c r="F7" s="105" t="s"/>
      <c r="G7" s="103" t="s">
        <v>141</v>
      </c>
      <c r="H7" s="103" t="s">
        <v>142</v>
      </c>
      <c r="I7" s="105" t="s"/>
      <c r="J7" s="103" t="s">
        <v>141</v>
      </c>
      <c r="K7" s="103" t="s">
        <v>142</v>
      </c>
      <c r="L7" s="94" t="n">
        <v>2017</v>
      </c>
      <c r="N7" s="94" t="n">
        <v>2018</v>
      </c>
      <c r="P7" s="94" t="n">
        <v>2019</v>
      </c>
    </row>
    <row customFormat="true" ht="15.75" outlineLevel="0" r="8" s="94">
      <c r="A8" s="39" t="n">
        <v>1</v>
      </c>
      <c r="B8" s="39" t="n">
        <v>2</v>
      </c>
      <c r="C8" s="39" t="n">
        <v>3</v>
      </c>
      <c r="D8" s="39" t="n">
        <v>4</v>
      </c>
      <c r="E8" s="106" t="n">
        <v>5</v>
      </c>
      <c r="F8" s="39" t="n">
        <v>7</v>
      </c>
      <c r="G8" s="39" t="n">
        <v>8</v>
      </c>
      <c r="H8" s="39" t="n">
        <v>9</v>
      </c>
      <c r="I8" s="39" t="n">
        <v>10</v>
      </c>
      <c r="J8" s="39" t="n">
        <v>11</v>
      </c>
      <c r="K8" s="39" t="n">
        <v>12</v>
      </c>
    </row>
    <row customFormat="true" ht="31.5" outlineLevel="0" r="9" s="107">
      <c r="A9" s="108" t="n">
        <v>1</v>
      </c>
      <c r="B9" s="42" t="s">
        <v>143</v>
      </c>
      <c r="C9" s="109" t="n">
        <f aca="false" ca="false" dt2D="false" dtr="false" t="normal">D9+E9</f>
        <v>9625972.79</v>
      </c>
      <c r="D9" s="72" t="n">
        <v>2647349.64</v>
      </c>
      <c r="E9" s="110" t="n">
        <f aca="false" ca="false" dt2D="false" dtr="false" t="normal">'МБТ по ГРБС'!C19+'МБТ по ГРБС'!C20+'МБТ по ГРБС'!C21+'МБТ по ГРБС'!C23+'МБТ по ГРБС'!C24+'МБТ по ГРБС'!C25+'МБТ по ГРБС'!C26+'МБТ по ГРБС'!C27+'МБТ по ГРБС'!C28+'МБТ по ГРБС'!C29+'МБТ по ГРБС'!C30+'МБТ по ГРБС'!C31+'МБТ по ГРБС'!C67+'МБТ по ГРБС'!C68+'МБТ по ГРБС'!C69</f>
        <v>6978623.15</v>
      </c>
      <c r="F9" s="109" t="n">
        <f aca="false" ca="false" dt2D="false" dtr="false" t="normal">G9+H9</f>
        <v>7087926.24</v>
      </c>
      <c r="G9" s="72" t="n">
        <v>2650027.35</v>
      </c>
      <c r="H9" s="76" t="n">
        <f aca="false" ca="false" dt2D="false" dtr="false" t="normal">'МБТ по ГРБС'!D19+'МБТ по ГРБС'!D20+'МБТ по ГРБС'!D21+'МБТ по ГРБС'!D23+'МБТ по ГРБС'!D24+'МБТ по ГРБС'!D25+'МБТ по ГРБС'!D26+'МБТ по ГРБС'!D27+'МБТ по ГРБС'!D28+'МБТ по ГРБС'!D29+'МБТ по ГРБС'!D30+'МБТ по ГРБС'!D31+'МБТ по ГРБС'!D67+'МБТ по ГРБС'!D68+'МБТ по ГРБС'!D69</f>
        <v>4437898.890000001</v>
      </c>
      <c r="I9" s="109" t="n">
        <f aca="false" ca="false" dt2D="false" dtr="false" t="normal">J9+K9</f>
        <v>6197193.15</v>
      </c>
      <c r="J9" s="72" t="n">
        <v>2640693.93</v>
      </c>
      <c r="K9" s="76" t="n">
        <f aca="false" ca="false" dt2D="false" dtr="false" t="normal">'МБТ по ГРБС'!E19+'МБТ по ГРБС'!E20+'МБТ по ГРБС'!E21+'МБТ по ГРБС'!E23+'МБТ по ГРБС'!E24+'МБТ по ГРБС'!E25+'МБТ по ГРБС'!E26+'МБТ по ГРБС'!E27+'МБТ по ГРБС'!E28+'МБТ по ГРБС'!E29+'МБТ по ГРБС'!E30+'МБТ по ГРБС'!E31+'МБТ по ГРБС'!E67+'МБТ по ГРБС'!E68+'МБТ по ГРБС'!E69</f>
        <v>3556499.22</v>
      </c>
      <c r="L9" s="111" t="n">
        <v>3364079.19</v>
      </c>
      <c r="M9" s="112" t="n">
        <f aca="false" ca="false" dt2D="false" dtr="false" t="normal">C9-L9</f>
        <v>6261893.6</v>
      </c>
      <c r="N9" s="112" t="n">
        <v>3129797.34</v>
      </c>
      <c r="O9" s="112" t="n">
        <f aca="false" ca="false" dt2D="false" dtr="false" t="normal">F9-N9</f>
        <v>3958128.9000000004</v>
      </c>
      <c r="P9" s="112" t="n">
        <v>3280320.94</v>
      </c>
      <c r="Q9" s="112" t="n">
        <f aca="false" ca="false" dt2D="false" dtr="false" t="normal">I9-P9</f>
        <v>2916872.21</v>
      </c>
    </row>
    <row customFormat="true" ht="63" outlineLevel="0" r="10" s="37">
      <c r="A10" s="39" t="n">
        <v>2</v>
      </c>
      <c r="B10" s="78" t="s">
        <v>144</v>
      </c>
      <c r="C10" s="109" t="n">
        <f aca="false" ca="false" dt2D="false" dtr="false" t="normal">D10+E10</f>
        <v>5251.46</v>
      </c>
      <c r="D10" s="76" t="n">
        <v>5251.46</v>
      </c>
      <c r="E10" s="110" t="n">
        <v>0</v>
      </c>
      <c r="F10" s="109" t="n">
        <f aca="false" ca="false" dt2D="false" dtr="false" t="normal">G10+H10</f>
        <v>5251.46</v>
      </c>
      <c r="G10" s="76" t="n">
        <v>5251.46</v>
      </c>
      <c r="H10" s="76" t="n">
        <v>0</v>
      </c>
      <c r="I10" s="109" t="n">
        <f aca="false" ca="false" dt2D="false" dtr="false" t="normal">J10+K10</f>
        <v>5251.46</v>
      </c>
      <c r="J10" s="76" t="n">
        <v>5251.46</v>
      </c>
      <c r="K10" s="76" t="n">
        <v>0</v>
      </c>
      <c r="L10" s="113" t="n">
        <v>5451.46</v>
      </c>
      <c r="M10" s="114" t="n">
        <f aca="false" ca="false" dt2D="false" dtr="false" t="normal">C10-L10</f>
        <v>-200</v>
      </c>
      <c r="N10" s="114" t="n">
        <v>5431.46</v>
      </c>
      <c r="O10" s="114" t="n">
        <f aca="false" ca="false" dt2D="false" dtr="false" t="normal">F10-N10</f>
        <v>-180</v>
      </c>
      <c r="P10" s="114" t="n">
        <v>5431.46</v>
      </c>
      <c r="Q10" s="114" t="n">
        <f aca="false" ca="false" dt2D="false" dtr="false" t="normal">I10-P10</f>
        <v>-180</v>
      </c>
    </row>
    <row customFormat="true" ht="47.25" outlineLevel="0" r="11" s="37">
      <c r="A11" s="108" t="n">
        <v>3</v>
      </c>
      <c r="B11" s="42" t="s">
        <v>145</v>
      </c>
      <c r="C11" s="109" t="n">
        <f aca="false" ca="false" dt2D="false" dtr="false" t="normal">D11+E11</f>
        <v>2160365.7899999996</v>
      </c>
      <c r="D11" s="76" t="n">
        <v>84172.63</v>
      </c>
      <c r="E11" s="110" t="n">
        <f aca="false" ca="false" dt2D="false" dtr="false" t="normal">'МБТ по ГРБС'!C33+'МБТ по ГРБС'!C51+'МБТ по ГРБС'!C50-'МБТ по ГРБС'!C48</f>
        <v>2076193.1599999997</v>
      </c>
      <c r="F11" s="109" t="n">
        <f aca="false" ca="false" dt2D="false" dtr="false" t="normal">G11+H11</f>
        <v>2086831.2599999998</v>
      </c>
      <c r="G11" s="76" t="n">
        <v>84173.91</v>
      </c>
      <c r="H11" s="76" t="n">
        <f aca="false" ca="false" dt2D="false" dtr="false" t="normal">'МБТ по ГРБС'!D33+'МБТ по ГРБС'!D51+'МБТ по ГРБС'!D50-'МБТ по ГРБС'!D48</f>
        <v>2002657.3499999999</v>
      </c>
      <c r="I11" s="109" t="n">
        <f aca="false" ca="false" dt2D="false" dtr="false" t="normal">J11+K11</f>
        <v>2047311.5</v>
      </c>
      <c r="J11" s="76" t="n">
        <v>84173.91</v>
      </c>
      <c r="K11" s="76" t="n">
        <f aca="false" ca="false" dt2D="false" dtr="false" t="normal">'МБТ по ГРБС'!E33+'МБТ по ГРБС'!E51+'МБТ по ГРБС'!E50-'МБТ по ГРБС'!E48</f>
        <v>1963137.59</v>
      </c>
      <c r="L11" s="113" t="n">
        <v>1766197.18</v>
      </c>
      <c r="M11" s="114" t="n">
        <f aca="false" ca="false" dt2D="false" dtr="false" t="normal">C11-L11</f>
        <v>394168.60999999964</v>
      </c>
      <c r="N11" s="114" t="n">
        <v>1617454.56</v>
      </c>
      <c r="O11" s="114" t="n">
        <f aca="false" ca="false" dt2D="false" dtr="false" t="normal">F11-N11</f>
        <v>469376.6999999997</v>
      </c>
      <c r="P11" s="114" t="n">
        <v>1773806.99</v>
      </c>
      <c r="Q11" s="114" t="n">
        <f aca="false" ca="false" dt2D="false" dtr="false" t="normal">I11-P11</f>
        <v>273504.51</v>
      </c>
    </row>
    <row customFormat="true" ht="126" outlineLevel="0" r="12" s="37">
      <c r="A12" s="39" t="n">
        <v>4</v>
      </c>
      <c r="B12" s="42" t="s">
        <v>146</v>
      </c>
      <c r="C12" s="109" t="n">
        <f aca="false" ca="false" dt2D="false" dtr="false" t="normal">D12+E12</f>
        <v>959270.84</v>
      </c>
      <c r="D12" s="76" t="n">
        <v>886667.74</v>
      </c>
      <c r="E12" s="110" t="n">
        <f aca="false" ca="false" dt2D="false" dtr="false" t="normal">'МБТ по ГРБС'!C55+'МБТ по ГРБС'!C59+'МБТ по ГРБС'!C64+'МБТ по ГРБС'!C65</f>
        <v>72603.09999999999</v>
      </c>
      <c r="F12" s="109" t="n">
        <f aca="false" ca="false" dt2D="false" dtr="false" t="normal">G12+H12</f>
        <v>949021.9700000001</v>
      </c>
      <c r="G12" s="76" t="n">
        <v>897228.3</v>
      </c>
      <c r="H12" s="76" t="n">
        <f aca="false" ca="false" dt2D="false" dtr="false" t="normal">'МБТ по ГРБС'!D55+'МБТ по ГРБС'!D59+'МБТ по ГРБС'!D64+'МБТ по ГРБС'!D65</f>
        <v>51793.67</v>
      </c>
      <c r="I12" s="109" t="n">
        <f aca="false" ca="false" dt2D="false" dtr="false" t="normal">J12+K12</f>
        <v>949021.9700000001</v>
      </c>
      <c r="J12" s="76" t="n">
        <v>897228.3</v>
      </c>
      <c r="K12" s="76" t="n">
        <f aca="false" ca="false" dt2D="false" dtr="false" t="normal">'МБТ по ГРБС'!E55+'МБТ по ГРБС'!E59+'МБТ по ГРБС'!E64+'МБТ по ГРБС'!E65</f>
        <v>51793.67</v>
      </c>
      <c r="L12" s="113" t="n">
        <v>925761.69</v>
      </c>
      <c r="M12" s="114" t="n">
        <f aca="false" ca="false" dt2D="false" dtr="false" t="normal">C12-L12</f>
        <v>33509.15000000002</v>
      </c>
      <c r="N12" s="114" t="n">
        <v>669036.93</v>
      </c>
      <c r="O12" s="114" t="n">
        <f aca="false" ca="false" dt2D="false" dtr="false" t="normal">F12-N12</f>
        <v>279985.0399999999</v>
      </c>
      <c r="P12" s="114" t="n">
        <v>669036.93</v>
      </c>
      <c r="Q12" s="114" t="n">
        <f aca="false" ca="false" dt2D="false" dtr="false" t="normal">I12-P12</f>
        <v>279985.0399999999</v>
      </c>
    </row>
    <row ht="47.25" outlineLevel="0" r="13">
      <c r="A13" s="39" t="n">
        <v>5</v>
      </c>
      <c r="B13" s="78" t="s">
        <v>147</v>
      </c>
      <c r="C13" s="109" t="n">
        <f aca="false" ca="false" dt2D="false" dtr="false" t="normal">D13+E13</f>
        <v>9488.3</v>
      </c>
      <c r="D13" s="72" t="n">
        <v>9488.3</v>
      </c>
      <c r="E13" s="110" t="n">
        <v>0</v>
      </c>
      <c r="F13" s="109" t="n">
        <f aca="false" ca="false" dt2D="false" dtr="false" t="normal">G13+H13</f>
        <v>9488.3</v>
      </c>
      <c r="G13" s="76" t="n">
        <v>9488.3</v>
      </c>
      <c r="H13" s="76" t="n">
        <v>0</v>
      </c>
      <c r="I13" s="109" t="n">
        <f aca="false" ca="false" dt2D="false" dtr="false" t="normal">J13+K13</f>
        <v>9488.3</v>
      </c>
      <c r="J13" s="76" t="n">
        <v>9488.3</v>
      </c>
      <c r="K13" s="76" t="n">
        <v>0</v>
      </c>
      <c r="L13" s="113" t="n">
        <v>6403</v>
      </c>
      <c r="M13" s="114" t="n">
        <f aca="false" ca="false" dt2D="false" dtr="false" t="normal">C13-L13</f>
        <v>3085.2999999999993</v>
      </c>
      <c r="N13" s="114" t="n">
        <v>9488.3</v>
      </c>
      <c r="O13" s="114" t="n">
        <f aca="false" ca="false" dt2D="false" dtr="false" t="normal">F13-N13</f>
        <v>0</v>
      </c>
      <c r="P13" s="114" t="n">
        <v>9488.3</v>
      </c>
      <c r="Q13" s="114" t="n">
        <f aca="false" ca="false" dt2D="false" dtr="false" t="normal">I13-P13</f>
        <v>0</v>
      </c>
    </row>
    <row ht="47.25" outlineLevel="0" r="14">
      <c r="A14" s="39" t="n">
        <v>6</v>
      </c>
      <c r="B14" s="78" t="s">
        <v>148</v>
      </c>
      <c r="C14" s="109" t="n">
        <f aca="false" ca="false" dt2D="false" dtr="false" t="normal">D14+E14</f>
        <v>7347.59</v>
      </c>
      <c r="D14" s="76" t="n">
        <v>801.16</v>
      </c>
      <c r="E14" s="110" t="n">
        <f aca="false" ca="false" dt2D="false" dtr="false" t="normal">'МБТ по ГРБС'!C17</f>
        <v>6546.43</v>
      </c>
      <c r="F14" s="109" t="n">
        <f aca="false" ca="false" dt2D="false" dtr="false" t="normal">G14+H14</f>
        <v>14340.08</v>
      </c>
      <c r="G14" s="76" t="n">
        <v>777.39</v>
      </c>
      <c r="H14" s="76" t="n">
        <f aca="false" ca="false" dt2D="false" dtr="false" t="normal">'МБТ по ГРБС'!D17</f>
        <v>13562.69</v>
      </c>
      <c r="I14" s="109" t="n">
        <f aca="false" ca="false" dt2D="false" dtr="false" t="normal">J14+K14</f>
        <v>14340.08</v>
      </c>
      <c r="J14" s="76" t="n">
        <v>777.39</v>
      </c>
      <c r="K14" s="76" t="n">
        <f aca="false" ca="false" dt2D="false" dtr="false" t="normal">'МБТ по ГРБС'!E17</f>
        <v>13562.69</v>
      </c>
      <c r="L14" s="113" t="n">
        <v>3160.7</v>
      </c>
      <c r="M14" s="114" t="n">
        <f aca="false" ca="false" dt2D="false" dtr="false" t="normal">C14-L14</f>
        <v>4186.89</v>
      </c>
      <c r="N14" s="114" t="n">
        <v>2604.63</v>
      </c>
      <c r="O14" s="114" t="n">
        <f aca="false" ca="false" dt2D="false" dtr="false" t="normal">F14-N14</f>
        <v>11735.45</v>
      </c>
      <c r="P14" s="114" t="n">
        <v>2604.63</v>
      </c>
      <c r="Q14" s="114" t="n">
        <f aca="false" ca="false" dt2D="false" dtr="false" t="normal">I14-P14</f>
        <v>11735.45</v>
      </c>
    </row>
    <row ht="31.5" outlineLevel="0" r="15">
      <c r="A15" s="39" t="n">
        <v>7</v>
      </c>
      <c r="B15" s="78" t="s">
        <v>149</v>
      </c>
      <c r="C15" s="109" t="n">
        <f aca="false" ca="false" dt2D="false" dtr="false" t="normal">D15+E15</f>
        <v>640499.1</v>
      </c>
      <c r="D15" s="76" t="n">
        <v>640499.1</v>
      </c>
      <c r="E15" s="110" t="n">
        <v>0</v>
      </c>
      <c r="F15" s="109" t="n">
        <f aca="false" ca="false" dt2D="false" dtr="false" t="normal">G15+H15</f>
        <v>644440.4400000001</v>
      </c>
      <c r="G15" s="76" t="n">
        <v>644440.44</v>
      </c>
      <c r="H15" s="76" t="n">
        <v>0</v>
      </c>
      <c r="I15" s="109" t="n">
        <f aca="false" ca="false" dt2D="false" dtr="false" t="normal">J15+K15</f>
        <v>644440.4400000001</v>
      </c>
      <c r="J15" s="76" t="n">
        <v>644440.44</v>
      </c>
      <c r="K15" s="76" t="n">
        <v>0</v>
      </c>
      <c r="L15" s="113" t="n">
        <v>420985.5</v>
      </c>
      <c r="M15" s="114" t="n">
        <f aca="false" ca="false" dt2D="false" dtr="false" t="normal">C15-L15</f>
        <v>219513.59999999998</v>
      </c>
      <c r="N15" s="114" t="n">
        <v>277665.72</v>
      </c>
      <c r="O15" s="114" t="n">
        <f aca="false" ca="false" dt2D="false" dtr="false" t="normal">F15-N15</f>
        <v>366774.7200000001</v>
      </c>
      <c r="P15" s="114" t="n">
        <v>277665.72</v>
      </c>
      <c r="Q15" s="114" t="n">
        <f aca="false" ca="false" dt2D="false" dtr="false" t="normal">I15-P15</f>
        <v>366774.7200000001</v>
      </c>
    </row>
    <row ht="47.25" outlineLevel="0" r="16">
      <c r="A16" s="39" t="n">
        <v>8</v>
      </c>
      <c r="B16" s="78" t="s">
        <v>150</v>
      </c>
      <c r="C16" s="109" t="n">
        <f aca="false" ca="false" dt2D="false" dtr="false" t="normal">D16+E16</f>
        <v>230953.53</v>
      </c>
      <c r="D16" s="76" t="n">
        <v>230953.53</v>
      </c>
      <c r="E16" s="110" t="n">
        <v>0</v>
      </c>
      <c r="F16" s="109" t="n">
        <f aca="false" ca="false" dt2D="false" dtr="false" t="normal">G16+H16</f>
        <v>231455.37</v>
      </c>
      <c r="G16" s="76" t="n">
        <v>231455.37</v>
      </c>
      <c r="H16" s="76" t="n">
        <v>0</v>
      </c>
      <c r="I16" s="109" t="n">
        <f aca="false" ca="false" dt2D="false" dtr="false" t="normal">J16+K16</f>
        <v>231455.37</v>
      </c>
      <c r="J16" s="76" t="n">
        <v>231455.37</v>
      </c>
      <c r="K16" s="76" t="n">
        <v>0</v>
      </c>
      <c r="L16" s="113" t="n">
        <v>164716.19</v>
      </c>
      <c r="M16" s="114" t="n">
        <f aca="false" ca="false" dt2D="false" dtr="false" t="normal">C16-L16</f>
        <v>66237.34</v>
      </c>
      <c r="N16" s="114" t="n">
        <v>162441.88</v>
      </c>
      <c r="O16" s="114" t="n">
        <f aca="false" ca="false" dt2D="false" dtr="false" t="normal">F16-N16</f>
        <v>69013.49000000002</v>
      </c>
      <c r="P16" s="114" t="n">
        <v>162441.88</v>
      </c>
      <c r="Q16" s="114" t="n">
        <f aca="false" ca="false" dt2D="false" dtr="false" t="normal">I16-P16</f>
        <v>69013.49000000002</v>
      </c>
    </row>
    <row ht="31.5" outlineLevel="0" r="17">
      <c r="A17" s="39" t="n">
        <v>9</v>
      </c>
      <c r="B17" s="78" t="s">
        <v>151</v>
      </c>
      <c r="C17" s="109" t="n">
        <f aca="false" ca="false" dt2D="false" dtr="false" t="normal">D17+E17</f>
        <v>18498.5</v>
      </c>
      <c r="D17" s="76" t="n">
        <v>18498.5</v>
      </c>
      <c r="E17" s="110" t="n">
        <v>0</v>
      </c>
      <c r="F17" s="109" t="n">
        <f aca="false" ca="false" dt2D="false" dtr="false" t="normal">G17+H17</f>
        <v>18550.260000000002</v>
      </c>
      <c r="G17" s="76" t="n">
        <v>18550.26</v>
      </c>
      <c r="H17" s="76" t="n">
        <v>0</v>
      </c>
      <c r="I17" s="109" t="n">
        <f aca="false" ca="false" dt2D="false" dtr="false" t="normal">J17+K17</f>
        <v>18550.260000000002</v>
      </c>
      <c r="J17" s="76" t="n">
        <v>18550.26</v>
      </c>
      <c r="K17" s="76" t="n">
        <v>0</v>
      </c>
      <c r="L17" s="113" t="n">
        <v>6794.01</v>
      </c>
      <c r="M17" s="114" t="n">
        <f aca="false" ca="false" dt2D="false" dtr="false" t="normal">C17-L17</f>
        <v>11704.49</v>
      </c>
      <c r="N17" s="114" t="n">
        <v>6390.2</v>
      </c>
      <c r="O17" s="114" t="n">
        <f aca="false" ca="false" dt2D="false" dtr="false" t="normal">F17-N17</f>
        <v>12160.060000000001</v>
      </c>
      <c r="P17" s="114" t="n">
        <v>6390.2</v>
      </c>
      <c r="Q17" s="114" t="n">
        <f aca="false" ca="false" dt2D="false" dtr="false" t="normal">I17-P17</f>
        <v>12160.060000000001</v>
      </c>
    </row>
    <row ht="63" outlineLevel="0" r="18">
      <c r="A18" s="39" t="n">
        <v>10</v>
      </c>
      <c r="B18" s="78" t="s">
        <v>152</v>
      </c>
      <c r="C18" s="109" t="n">
        <f aca="false" ca="false" dt2D="false" dtr="false" t="normal">D18+E18</f>
        <v>346400</v>
      </c>
      <c r="D18" s="76" t="n">
        <v>346400</v>
      </c>
      <c r="E18" s="110" t="n">
        <v>0</v>
      </c>
      <c r="F18" s="109" t="n">
        <f aca="false" ca="false" dt2D="false" dtr="false" t="normal">G18+H18</f>
        <v>375000</v>
      </c>
      <c r="G18" s="76" t="n">
        <v>375000</v>
      </c>
      <c r="H18" s="76" t="n">
        <v>0</v>
      </c>
      <c r="I18" s="109" t="n">
        <f aca="false" ca="false" dt2D="false" dtr="false" t="normal">J18+K18</f>
        <v>375000</v>
      </c>
      <c r="J18" s="76" t="n">
        <v>375000</v>
      </c>
      <c r="K18" s="76" t="n">
        <v>0</v>
      </c>
      <c r="L18" s="113" t="n">
        <v>189732.17</v>
      </c>
      <c r="M18" s="114" t="n">
        <f aca="false" ca="false" dt2D="false" dtr="false" t="normal">C18-L18</f>
        <v>156667.83000000002</v>
      </c>
      <c r="N18" s="114" t="n">
        <v>222561.96</v>
      </c>
      <c r="O18" s="114" t="n">
        <f aca="false" ca="false" dt2D="false" dtr="false" t="normal">F18-N18</f>
        <v>152438.04</v>
      </c>
      <c r="P18" s="114" t="n">
        <v>264247.96</v>
      </c>
      <c r="Q18" s="114" t="n">
        <f aca="false" ca="false" dt2D="false" dtr="false" t="normal">I18-P18</f>
        <v>110752.03999999998</v>
      </c>
    </row>
    <row ht="94.5" outlineLevel="0" r="19">
      <c r="A19" s="39" t="n">
        <v>11</v>
      </c>
      <c r="B19" s="78" t="s">
        <v>153</v>
      </c>
      <c r="C19" s="109" t="n">
        <f aca="false" ca="false" dt2D="false" dtr="false" t="normal">D19+E19</f>
        <v>11365.06</v>
      </c>
      <c r="D19" s="76" t="n">
        <v>11365.06</v>
      </c>
      <c r="E19" s="110" t="n">
        <v>0</v>
      </c>
      <c r="F19" s="109" t="n">
        <f aca="false" ca="false" dt2D="false" dtr="false" t="normal">G19+H19</f>
        <v>11508.97</v>
      </c>
      <c r="G19" s="76" t="n">
        <v>11508.97</v>
      </c>
      <c r="H19" s="76" t="n">
        <v>0</v>
      </c>
      <c r="I19" s="109" t="n">
        <f aca="false" ca="false" dt2D="false" dtr="false" t="normal">J19+K19</f>
        <v>11508.97</v>
      </c>
      <c r="J19" s="76" t="n">
        <v>11508.97</v>
      </c>
      <c r="K19" s="76" t="n">
        <v>0</v>
      </c>
      <c r="L19" s="113" t="n">
        <v>7274.8</v>
      </c>
      <c r="M19" s="114" t="n">
        <f aca="false" ca="false" dt2D="false" dtr="false" t="normal">C19-L19</f>
        <v>4090.26</v>
      </c>
      <c r="N19" s="114" t="n">
        <v>7048.04</v>
      </c>
      <c r="O19" s="114" t="n">
        <f aca="false" ca="false" dt2D="false" dtr="false" t="normal">F19-N19</f>
        <v>4460.929999999999</v>
      </c>
      <c r="P19" s="114" t="n">
        <v>7048.04</v>
      </c>
      <c r="Q19" s="114" t="n">
        <f aca="false" ca="false" dt2D="false" dtr="false" t="normal">I19-P19</f>
        <v>4460.929999999999</v>
      </c>
    </row>
    <row ht="47.25" outlineLevel="0" r="20">
      <c r="A20" s="39" t="n">
        <v>12</v>
      </c>
      <c r="B20" s="78" t="s">
        <v>154</v>
      </c>
      <c r="C20" s="109" t="n">
        <f aca="false" ca="false" dt2D="false" dtr="false" t="normal">D20+E20</f>
        <v>127719.24</v>
      </c>
      <c r="D20" s="76" t="n">
        <v>127719.24</v>
      </c>
      <c r="E20" s="110" t="n">
        <v>0</v>
      </c>
      <c r="F20" s="109" t="n">
        <f aca="false" ca="false" dt2D="false" dtr="false" t="normal">G20+H20</f>
        <v>128210.85</v>
      </c>
      <c r="G20" s="76" t="n">
        <v>128210.85</v>
      </c>
      <c r="H20" s="76" t="n">
        <v>0</v>
      </c>
      <c r="I20" s="109" t="n">
        <f aca="false" ca="false" dt2D="false" dtr="false" t="normal">J20+K20</f>
        <v>128210.85</v>
      </c>
      <c r="J20" s="76" t="n">
        <v>128210.85</v>
      </c>
      <c r="K20" s="76" t="n">
        <v>0</v>
      </c>
      <c r="L20" s="113" t="n">
        <v>9570</v>
      </c>
      <c r="M20" s="114" t="n">
        <f aca="false" ca="false" dt2D="false" dtr="false" t="normal">C20-L20</f>
        <v>118149.24</v>
      </c>
      <c r="N20" s="114" t="n">
        <v>8523</v>
      </c>
      <c r="O20" s="114" t="n">
        <f aca="false" ca="false" dt2D="false" dtr="false" t="normal">F20-N20</f>
        <v>119687.85</v>
      </c>
      <c r="P20" s="114" t="n">
        <v>8523</v>
      </c>
      <c r="Q20" s="114" t="n">
        <f aca="false" ca="false" dt2D="false" dtr="false" t="normal">I20-P20</f>
        <v>119687.85</v>
      </c>
    </row>
    <row ht="110.25" outlineLevel="0" r="21">
      <c r="A21" s="39" t="n">
        <v>13</v>
      </c>
      <c r="B21" s="78" t="s">
        <v>155</v>
      </c>
      <c r="C21" s="109" t="n">
        <f aca="false" ca="false" dt2D="false" dtr="false" t="normal">D21+E21</f>
        <v>260</v>
      </c>
      <c r="D21" s="76" t="n">
        <v>260</v>
      </c>
      <c r="E21" s="110" t="n">
        <v>0</v>
      </c>
      <c r="F21" s="109" t="n">
        <f aca="false" ca="false" dt2D="false" dtr="false" t="normal">G21+H21</f>
        <v>260</v>
      </c>
      <c r="G21" s="76" t="n">
        <v>260</v>
      </c>
      <c r="H21" s="76" t="n">
        <v>0</v>
      </c>
      <c r="I21" s="109" t="n">
        <f aca="false" ca="false" dt2D="false" dtr="false" t="normal">J21+K21</f>
        <v>260</v>
      </c>
      <c r="J21" s="76" t="n">
        <v>260</v>
      </c>
      <c r="K21" s="76" t="n">
        <v>0</v>
      </c>
      <c r="L21" s="113" t="n">
        <v>305</v>
      </c>
      <c r="M21" s="114" t="n">
        <f aca="false" ca="false" dt2D="false" dtr="false" t="normal">C21-L21</f>
        <v>-45</v>
      </c>
      <c r="N21" s="114" t="n">
        <v>260</v>
      </c>
      <c r="O21" s="114" t="n">
        <f aca="false" ca="false" dt2D="false" dtr="false" t="normal">F21-N21</f>
        <v>0</v>
      </c>
      <c r="P21" s="114" t="n">
        <v>260</v>
      </c>
      <c r="Q21" s="114" t="n">
        <f aca="false" ca="false" dt2D="false" dtr="false" t="normal">I21-P21</f>
        <v>0</v>
      </c>
    </row>
    <row ht="47.25" outlineLevel="0" r="22">
      <c r="A22" s="39" t="n">
        <v>14</v>
      </c>
      <c r="B22" s="78" t="s">
        <v>156</v>
      </c>
      <c r="C22" s="109" t="n">
        <f aca="false" ca="false" dt2D="false" dtr="false" t="normal">D22+E22</f>
        <v>42147.31</v>
      </c>
      <c r="D22" s="76" t="n">
        <v>42147.31</v>
      </c>
      <c r="E22" s="110" t="n">
        <v>0</v>
      </c>
      <c r="F22" s="109" t="n">
        <f aca="false" ca="false" dt2D="false" dtr="false" t="normal">G22+H22</f>
        <v>42147.31</v>
      </c>
      <c r="G22" s="76" t="n">
        <v>42147.31</v>
      </c>
      <c r="H22" s="76" t="n">
        <v>0</v>
      </c>
      <c r="I22" s="109" t="n">
        <f aca="false" ca="false" dt2D="false" dtr="false" t="normal">J22+K22</f>
        <v>42147.31</v>
      </c>
      <c r="J22" s="76" t="n">
        <v>42147.31</v>
      </c>
      <c r="K22" s="76" t="n">
        <v>0</v>
      </c>
      <c r="L22" s="113" t="n">
        <v>101355.27</v>
      </c>
      <c r="M22" s="114" t="n">
        <f aca="false" ca="false" dt2D="false" dtr="false" t="normal">C22-L22</f>
        <v>-59207.96000000002</v>
      </c>
      <c r="N22" s="114" t="n">
        <v>99834.21</v>
      </c>
      <c r="O22" s="114" t="n">
        <f aca="false" ca="false" dt2D="false" dtr="false" t="normal">F22-N22</f>
        <v>-57686.90000000001</v>
      </c>
      <c r="P22" s="114" t="n">
        <v>99834.21</v>
      </c>
      <c r="Q22" s="114" t="n">
        <f aca="false" ca="false" dt2D="false" dtr="false" t="normal">I22-P22</f>
        <v>-57686.90000000001</v>
      </c>
    </row>
    <row ht="78.75" outlineLevel="0" r="23">
      <c r="A23" s="39" t="n">
        <v>15</v>
      </c>
      <c r="B23" s="78" t="s">
        <v>157</v>
      </c>
      <c r="C23" s="109" t="n">
        <f aca="false" ca="false" dt2D="false" dtr="false" t="normal">D23+E23</f>
        <v>200078.9</v>
      </c>
      <c r="D23" s="76" t="n">
        <v>199978.9</v>
      </c>
      <c r="E23" s="110" t="n">
        <v>100</v>
      </c>
      <c r="F23" s="109" t="n">
        <f aca="false" ca="false" dt2D="false" dtr="false" t="normal">G23+H23</f>
        <v>199707.72</v>
      </c>
      <c r="G23" s="76" t="n">
        <v>199607.72</v>
      </c>
      <c r="H23" s="76" t="n">
        <v>100</v>
      </c>
      <c r="I23" s="109" t="n">
        <f aca="false" ca="false" dt2D="false" dtr="false" t="normal">J23+K23</f>
        <v>199707.72</v>
      </c>
      <c r="J23" s="76" t="n">
        <v>199607.72</v>
      </c>
      <c r="K23" s="76" t="n">
        <v>100</v>
      </c>
      <c r="L23" s="113" t="n">
        <v>6466.75</v>
      </c>
      <c r="M23" s="114" t="n">
        <f aca="false" ca="false" dt2D="false" dtr="false" t="normal">C23-L23</f>
        <v>193612.15</v>
      </c>
      <c r="N23" s="114" t="n">
        <v>3120.08</v>
      </c>
      <c r="O23" s="114" t="n">
        <f aca="false" ca="false" dt2D="false" dtr="false" t="normal">F23-N23</f>
        <v>196587.64</v>
      </c>
      <c r="P23" s="114" t="n">
        <v>3120.08</v>
      </c>
      <c r="Q23" s="114" t="n">
        <f aca="false" ca="false" dt2D="false" dtr="false" t="normal">I23-P23</f>
        <v>196587.64</v>
      </c>
    </row>
    <row customHeight="true" ht="127.5" outlineLevel="0" r="24">
      <c r="A24" s="39" t="n">
        <v>16</v>
      </c>
      <c r="B24" s="78" t="s">
        <v>158</v>
      </c>
      <c r="C24" s="109" t="n">
        <f aca="false" ca="false" dt2D="false" dtr="false" t="normal">D24+E24</f>
        <v>120228.48</v>
      </c>
      <c r="D24" s="76" t="n">
        <v>120228.48</v>
      </c>
      <c r="E24" s="110" t="n">
        <v>0</v>
      </c>
      <c r="F24" s="109" t="n">
        <f aca="false" ca="false" dt2D="false" dtr="false" t="normal">G24+H24</f>
        <v>120436.73999999999</v>
      </c>
      <c r="G24" s="76" t="n">
        <v>120436.74</v>
      </c>
      <c r="H24" s="76" t="n">
        <v>0</v>
      </c>
      <c r="I24" s="109" t="n">
        <f aca="false" ca="false" dt2D="false" dtr="false" t="normal">J24+K24</f>
        <v>120436.73999999999</v>
      </c>
      <c r="J24" s="76" t="n">
        <v>120436.74</v>
      </c>
      <c r="K24" s="76" t="n">
        <v>0</v>
      </c>
      <c r="L24" s="113" t="n">
        <v>66506.76</v>
      </c>
      <c r="M24" s="114" t="n">
        <f aca="false" ca="false" dt2D="false" dtr="false" t="normal">C24-L24</f>
        <v>53721.72</v>
      </c>
      <c r="N24" s="114" t="n">
        <v>61566.73</v>
      </c>
      <c r="O24" s="114" t="n">
        <f aca="false" ca="false" dt2D="false" dtr="false" t="normal">F24-N24</f>
        <v>58870.009999999995</v>
      </c>
      <c r="P24" s="114" t="n">
        <v>61566.73</v>
      </c>
      <c r="Q24" s="114" t="n">
        <f aca="false" ca="false" dt2D="false" dtr="false" t="normal">I24-P24</f>
        <v>58870.009999999995</v>
      </c>
    </row>
    <row customHeight="true" ht="69.75" outlineLevel="0" r="25">
      <c r="A25" s="39" t="n">
        <v>17</v>
      </c>
      <c r="B25" s="78" t="s">
        <v>159</v>
      </c>
      <c r="C25" s="109" t="n">
        <f aca="false" ca="false" dt2D="false" dtr="false" t="normal">D25+E25</f>
        <v>9359.34</v>
      </c>
      <c r="D25" s="76" t="n">
        <v>9359.34</v>
      </c>
      <c r="E25" s="110" t="n">
        <v>0</v>
      </c>
      <c r="F25" s="109" t="n">
        <f aca="false" ca="false" dt2D="false" dtr="false" t="normal">G25+H25</f>
        <v>9359.34</v>
      </c>
      <c r="G25" s="76" t="n">
        <v>9359.34</v>
      </c>
      <c r="H25" s="76" t="n">
        <v>0</v>
      </c>
      <c r="I25" s="109" t="n">
        <f aca="false" ca="false" dt2D="false" dtr="false" t="normal">J25+K25</f>
        <v>9359.34</v>
      </c>
      <c r="J25" s="76" t="n">
        <v>9359.34</v>
      </c>
      <c r="K25" s="76" t="n">
        <v>0</v>
      </c>
      <c r="L25" s="113" t="n">
        <v>5182.32</v>
      </c>
      <c r="M25" s="114" t="n">
        <f aca="false" ca="false" dt2D="false" dtr="false" t="normal">C25-L25</f>
        <v>4177.02</v>
      </c>
      <c r="N25" s="114" t="n">
        <v>9359.34</v>
      </c>
      <c r="O25" s="114" t="n">
        <f aca="false" ca="false" dt2D="false" dtr="false" t="normal">F25-N25</f>
        <v>0</v>
      </c>
      <c r="P25" s="114" t="n">
        <v>9359.34</v>
      </c>
      <c r="Q25" s="114" t="n">
        <f aca="false" ca="false" dt2D="false" dtr="false" t="normal">I25-P25</f>
        <v>0</v>
      </c>
    </row>
    <row ht="31.5" outlineLevel="0" r="26">
      <c r="A26" s="39" t="n">
        <v>18</v>
      </c>
      <c r="B26" s="78" t="s">
        <v>160</v>
      </c>
      <c r="C26" s="109" t="n">
        <f aca="false" ca="false" dt2D="false" dtr="false" t="normal">D26+E26</f>
        <v>2944</v>
      </c>
      <c r="D26" s="76" t="n">
        <v>2944</v>
      </c>
      <c r="E26" s="110" t="n">
        <v>0</v>
      </c>
      <c r="F26" s="109" t="n">
        <f aca="false" ca="false" dt2D="false" dtr="false" t="normal">G26+H26</f>
        <v>2944</v>
      </c>
      <c r="G26" s="76" t="n">
        <v>2944</v>
      </c>
      <c r="H26" s="76" t="n">
        <v>0</v>
      </c>
      <c r="I26" s="109" t="n">
        <f aca="false" ca="false" dt2D="false" dtr="false" t="normal">J26+K26</f>
        <v>2944</v>
      </c>
      <c r="J26" s="76" t="n">
        <v>2944</v>
      </c>
      <c r="K26" s="76" t="n">
        <v>0</v>
      </c>
      <c r="L26" s="113" t="n">
        <v>2394.5</v>
      </c>
      <c r="M26" s="114" t="n">
        <f aca="false" ca="false" dt2D="false" dtr="false" t="normal">C26-L26</f>
        <v>549.5</v>
      </c>
      <c r="N26" s="114" t="n">
        <v>2384.3</v>
      </c>
      <c r="O26" s="114" t="n">
        <f aca="false" ca="false" dt2D="false" dtr="false" t="normal">F26-N26</f>
        <v>559.6999999999998</v>
      </c>
      <c r="P26" s="114" t="n">
        <v>2384.3</v>
      </c>
      <c r="Q26" s="114" t="n">
        <f aca="false" ca="false" dt2D="false" dtr="false" t="normal">I26-P26</f>
        <v>559.6999999999998</v>
      </c>
    </row>
    <row ht="63" outlineLevel="0" r="27">
      <c r="A27" s="39" t="n">
        <v>19</v>
      </c>
      <c r="B27" s="78" t="s">
        <v>161</v>
      </c>
      <c r="C27" s="109" t="n">
        <f aca="false" ca="false" dt2D="false" dtr="false" t="normal">D27+E27</f>
        <v>4589.93</v>
      </c>
      <c r="D27" s="72" t="n">
        <v>4589.93</v>
      </c>
      <c r="E27" s="110" t="n">
        <v>0</v>
      </c>
      <c r="F27" s="109" t="n">
        <f aca="false" ca="false" dt2D="false" dtr="false" t="normal">G27+H27</f>
        <v>0</v>
      </c>
      <c r="G27" s="76" t="n">
        <v>0</v>
      </c>
      <c r="H27" s="76" t="n">
        <v>0</v>
      </c>
      <c r="I27" s="109" t="n">
        <f aca="false" ca="false" dt2D="false" dtr="false" t="normal">J27+K27</f>
        <v>0</v>
      </c>
      <c r="J27" s="76" t="n">
        <v>0</v>
      </c>
      <c r="K27" s="76" t="n">
        <v>0</v>
      </c>
      <c r="L27" s="113" t="n">
        <v>1100</v>
      </c>
      <c r="M27" s="114" t="n">
        <f aca="false" ca="false" dt2D="false" dtr="false" t="normal">C27-L27</f>
        <v>3489.9300000000003</v>
      </c>
      <c r="N27" s="114" t="n">
        <v>0</v>
      </c>
      <c r="O27" s="114" t="n">
        <f aca="false" ca="false" dt2D="false" dtr="false" t="normal">F27-N27</f>
        <v>0</v>
      </c>
      <c r="P27" s="114" t="n">
        <v>0</v>
      </c>
      <c r="Q27" s="114" t="n">
        <f aca="false" ca="false" dt2D="false" dtr="false" t="normal">I27-P27</f>
        <v>0</v>
      </c>
    </row>
    <row customFormat="true" ht="18.75" outlineLevel="0" r="28" s="31">
      <c r="A28" s="115" t="n"/>
      <c r="B28" s="116" t="s">
        <v>162</v>
      </c>
      <c r="C28" s="117" t="n">
        <f aca="false" ca="false" dt2D="false" dtr="false" t="normal">SUM(C9:C27)</f>
        <v>14522740.16</v>
      </c>
      <c r="D28" s="117" t="n">
        <f aca="false" ca="false" dt2D="false" dtr="false" t="normal">SUM(D9:D27)</f>
        <v>5388674.319999999</v>
      </c>
      <c r="E28" s="118" t="n">
        <f aca="false" ca="false" dt2D="false" dtr="false" t="normal">SUM(E9:E27)</f>
        <v>9134065.84</v>
      </c>
      <c r="F28" s="117" t="n">
        <f aca="false" ca="false" dt2D="false" dtr="false" t="normal">SUM(F9:F27)</f>
        <v>11936880.310000002</v>
      </c>
      <c r="G28" s="117" t="n">
        <f aca="false" ca="false" dt2D="false" dtr="false" t="normal">SUM(G9:G27)</f>
        <v>5430867.709999998</v>
      </c>
      <c r="H28" s="117" t="n">
        <f aca="false" ca="false" dt2D="false" dtr="false" t="normal">SUM(H9:H27)</f>
        <v>6506012.600000001</v>
      </c>
      <c r="I28" s="117" t="n">
        <f aca="false" ca="false" dt2D="false" dtr="false" t="normal">SUM(I9:I27)</f>
        <v>11006627.46</v>
      </c>
      <c r="J28" s="117" t="n">
        <f aca="false" ca="false" dt2D="false" dtr="false" t="normal">SUM(J9:J27)</f>
        <v>5421534.289999999</v>
      </c>
      <c r="K28" s="117" t="n">
        <f aca="false" ca="false" dt2D="false" dtr="false" t="normal">SUM(K9:K27)</f>
        <v>5585093.170000001</v>
      </c>
    </row>
    <row outlineLevel="0" r="31">
      <c r="D31" s="119" t="n">
        <f aca="false" ca="false" dt2D="false" dtr="false" t="normal">'ГРБС на 2024'!D27+'ГРБС на 2024'!F27</f>
        <v>5388674.319999999</v>
      </c>
      <c r="E31" s="96" t="n">
        <f aca="false" ca="false" dt2D="false" dtr="false" t="normal">'МБТ по ГРБС'!C74</f>
        <v>9134065.84</v>
      </c>
      <c r="G31" s="119" t="n">
        <f aca="false" ca="false" dt2D="false" dtr="false" t="normal">'ГРБС на 2025'!D27+'ГРБС на 2025'!F27</f>
        <v>5430867.71</v>
      </c>
      <c r="H31" s="96" t="n">
        <f aca="false" ca="false" dt2D="false" dtr="false" t="normal">'МБТ по ГРБС'!D74</f>
        <v>6506012.6</v>
      </c>
      <c r="J31" s="119" t="n">
        <f aca="false" ca="false" dt2D="false" dtr="false" t="normal">'ГРБС на 2026'!D27</f>
        <v>5421534.290000001</v>
      </c>
      <c r="K31" s="96" t="n">
        <f aca="false" ca="false" dt2D="false" dtr="false" t="normal">'МБТ по ГРБС'!E74</f>
        <v>5585093.17</v>
      </c>
    </row>
    <row outlineLevel="0" r="32">
      <c r="D32" s="119" t="n">
        <f aca="false" ca="false" dt2D="false" dtr="false" t="normal">D28-D31</f>
        <v>0</v>
      </c>
      <c r="E32" s="119" t="n">
        <f aca="false" ca="false" dt2D="false" dtr="false" t="normal">E28-E31</f>
        <v>0</v>
      </c>
      <c r="G32" s="119" t="n">
        <f aca="false" ca="false" dt2D="false" dtr="false" t="normal">G28-G31</f>
        <v>0</v>
      </c>
      <c r="H32" s="119" t="n">
        <f aca="false" ca="false" dt2D="false" dtr="false" t="normal">H28-H31</f>
        <v>0</v>
      </c>
      <c r="J32" s="119" t="n">
        <f aca="false" ca="false" dt2D="false" dtr="false" t="normal">J28-J31</f>
        <v>0</v>
      </c>
      <c r="K32" s="119" t="n">
        <f aca="false" ca="false" dt2D="false" dtr="false" t="normal">K28-K31</f>
        <v>0</v>
      </c>
    </row>
    <row customFormat="true" ht="15.75" outlineLevel="0" r="45" s="96">
      <c r="A45" s="94" t="n"/>
      <c r="B45" s="37" t="n"/>
      <c r="C45" s="95" t="n"/>
      <c r="D45" s="119" t="n"/>
      <c r="L45" s="95" t="n"/>
      <c r="M45" s="95" t="n"/>
      <c r="N45" s="95" t="n"/>
      <c r="O45" s="95" t="n"/>
      <c r="P45" s="95" t="n"/>
      <c r="Q45" s="95" t="n"/>
    </row>
  </sheetData>
  <mergeCells count="11">
    <mergeCell ref="J6:K6"/>
    <mergeCell ref="A2:K2"/>
    <mergeCell ref="A3:K3"/>
    <mergeCell ref="A4:K4"/>
    <mergeCell ref="A6:A7"/>
    <mergeCell ref="B6:B7"/>
    <mergeCell ref="C6:C7"/>
    <mergeCell ref="D6:E6"/>
    <mergeCell ref="F6:F7"/>
    <mergeCell ref="G6:H6"/>
    <mergeCell ref="I6:I7"/>
  </mergeCells>
  <pageMargins bottom="0.196850389242172" footer="0" header="0.25" left="0.330000013113022" right="0.236220464110374" top="0.379999995231628"/>
  <pageSetup fitToHeight="4" fitToWidth="1" orientation="landscape" paperHeight="297mm" paperSize="9" paperWidth="210mm" scale="100"/>
  <headerFooter>
    <oddHeader>&amp;C&amp;11&amp;"Times New Roman,Regular"&amp;P&amp;12&amp;"-,Regular"</oddHeader>
  </headerFooter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Q30"/>
  <sheetViews>
    <sheetView showZeros="true" workbookViewId="0">
      <pane activePane="bottomRight" state="frozen" topLeftCell="C7" xSplit="2" ySplit="6"/>
    </sheetView>
  </sheetViews>
  <sheetFormatPr baseColWidth="8" customHeight="false" defaultColWidth="9.14062530925693" defaultRowHeight="15" zeroHeight="false"/>
  <cols>
    <col customWidth="true" max="1" min="1" outlineLevel="0" style="120" width="7.14062497092456"/>
    <col customWidth="true" max="2" min="2" outlineLevel="0" style="121" width="46.7109401630457"/>
    <col customWidth="true" max="3" min="3" outlineLevel="0" style="122" width="17.1406253092569"/>
    <col customWidth="true" max="4" min="4" outlineLevel="0" style="122" width="17.4257812982388"/>
    <col customWidth="true" max="5" min="5" outlineLevel="0" style="122" width="16.2851559889819"/>
    <col customWidth="true" max="6" min="6" outlineLevel="0" style="122" width="16.8554693202751"/>
    <col customWidth="true" max="7" min="7" outlineLevel="0" style="122" width="16.140624463426"/>
    <col customWidth="true" max="8" min="8" outlineLevel="0" style="122" width="15.7109369488883"/>
    <col customWidth="true" max="9" min="9" outlineLevel="0" style="122" width="16.8554693202751"/>
    <col customWidth="true" max="10" min="10" outlineLevel="0" style="122" width="16.4257818057373"/>
    <col customWidth="true" max="11" min="11" outlineLevel="0" style="122" width="16.140624463426"/>
    <col customWidth="true" max="12" min="12" outlineLevel="0" style="122" width="13.1406246325922"/>
    <col bestFit="true" customWidth="true" max="15" min="13" outlineLevel="0" style="122" width="9.14062530925693"/>
    <col customWidth="true" max="16" min="16" outlineLevel="0" style="122" width="15.8554684744441"/>
    <col customWidth="true" max="17" min="17" outlineLevel="0" style="122" width="19.710937625553"/>
    <col bestFit="true" customWidth="true" max="16384" min="18" outlineLevel="0" style="122" width="9.14062530925693"/>
  </cols>
  <sheetData>
    <row outlineLevel="0" r="1">
      <c r="K1" s="123" t="s">
        <v>163</v>
      </c>
    </row>
    <row customHeight="true" ht="49.5" outlineLevel="0" r="2">
      <c r="A2" s="35" t="s">
        <v>164</v>
      </c>
      <c r="B2" s="35" t="s"/>
      <c r="C2" s="35" t="s"/>
      <c r="D2" s="35" t="s"/>
      <c r="E2" s="35" t="s"/>
      <c r="F2" s="35" t="s"/>
      <c r="G2" s="35" t="s"/>
      <c r="H2" s="35" t="s"/>
      <c r="I2" s="35" t="s"/>
      <c r="J2" s="35" t="s"/>
      <c r="K2" s="35" t="s"/>
    </row>
    <row customHeight="true" ht="42.75" outlineLevel="0" r="3">
      <c r="K3" s="124" t="s">
        <v>135</v>
      </c>
    </row>
    <row customFormat="true" customHeight="true" ht="22.8999996185303" outlineLevel="0" r="4" s="125">
      <c r="A4" s="126" t="s">
        <v>121</v>
      </c>
      <c r="B4" s="127" t="s">
        <v>165</v>
      </c>
      <c r="C4" s="128" t="s">
        <v>166</v>
      </c>
      <c r="D4" s="129" t="s"/>
      <c r="E4" s="130" t="s"/>
      <c r="F4" s="128" t="s">
        <v>167</v>
      </c>
      <c r="G4" s="129" t="s"/>
      <c r="H4" s="130" t="s"/>
      <c r="I4" s="128" t="s">
        <v>168</v>
      </c>
      <c r="J4" s="129" t="s"/>
      <c r="K4" s="130" t="s"/>
    </row>
    <row customFormat="true" customHeight="true" ht="34.9000015258789" outlineLevel="0" r="5" s="131">
      <c r="A5" s="132" t="s"/>
      <c r="B5" s="133" t="s"/>
      <c r="C5" s="127" t="s">
        <v>12</v>
      </c>
      <c r="D5" s="126" t="s">
        <v>169</v>
      </c>
      <c r="E5" s="134" t="s"/>
      <c r="F5" s="127" t="s">
        <v>12</v>
      </c>
      <c r="G5" s="126" t="s">
        <v>169</v>
      </c>
      <c r="H5" s="134" t="s"/>
      <c r="I5" s="127" t="s">
        <v>12</v>
      </c>
      <c r="J5" s="126" t="s">
        <v>169</v>
      </c>
      <c r="K5" s="134" t="s"/>
    </row>
    <row customFormat="true" customHeight="true" ht="97.5" outlineLevel="0" r="6" s="131">
      <c r="A6" s="135" t="s"/>
      <c r="B6" s="136" t="s"/>
      <c r="C6" s="136" t="s"/>
      <c r="D6" s="137" t="s">
        <v>170</v>
      </c>
      <c r="E6" s="137" t="s">
        <v>171</v>
      </c>
      <c r="F6" s="136" t="s"/>
      <c r="G6" s="137" t="s">
        <v>170</v>
      </c>
      <c r="H6" s="137" t="s">
        <v>171</v>
      </c>
      <c r="I6" s="136" t="s"/>
      <c r="J6" s="137" t="s">
        <v>170</v>
      </c>
      <c r="K6" s="137" t="s">
        <v>171</v>
      </c>
    </row>
    <row customFormat="true" ht="31.5" outlineLevel="0" r="7" s="125">
      <c r="A7" s="138" t="n">
        <v>70</v>
      </c>
      <c r="B7" s="139" t="s">
        <v>172</v>
      </c>
      <c r="C7" s="140" t="n">
        <v>58636.03</v>
      </c>
      <c r="D7" s="140" t="n">
        <v>58636.03</v>
      </c>
      <c r="E7" s="140" t="n">
        <v>0</v>
      </c>
      <c r="F7" s="140" t="n">
        <v>58636.03</v>
      </c>
      <c r="G7" s="140" t="n">
        <v>58636.03</v>
      </c>
      <c r="H7" s="140" t="n">
        <v>0</v>
      </c>
      <c r="I7" s="140" t="n">
        <v>58636.03</v>
      </c>
      <c r="J7" s="140" t="n">
        <v>58636.03</v>
      </c>
      <c r="K7" s="140" t="n">
        <v>0</v>
      </c>
      <c r="Q7" s="141" t="n"/>
    </row>
    <row customFormat="true" ht="31.5" outlineLevel="0" r="8" s="125">
      <c r="A8" s="138" t="n">
        <v>71</v>
      </c>
      <c r="B8" s="139" t="s">
        <v>173</v>
      </c>
      <c r="C8" s="140" t="n">
        <v>186593.5</v>
      </c>
      <c r="D8" s="140" t="n">
        <v>185141.85</v>
      </c>
      <c r="E8" s="140" t="n">
        <v>1451.65</v>
      </c>
      <c r="F8" s="140" t="n">
        <v>187415.36</v>
      </c>
      <c r="G8" s="140" t="n">
        <v>185963.71</v>
      </c>
      <c r="H8" s="140" t="n">
        <v>1451.65</v>
      </c>
      <c r="I8" s="140" t="n">
        <v>187415.36</v>
      </c>
      <c r="J8" s="140" t="n">
        <v>185963.71</v>
      </c>
      <c r="K8" s="140" t="n">
        <v>1451.65</v>
      </c>
      <c r="Q8" s="141" t="n"/>
    </row>
    <row customFormat="true" ht="47.25" outlineLevel="0" r="9" s="125">
      <c r="A9" s="138" t="n">
        <v>72</v>
      </c>
      <c r="B9" s="139" t="s">
        <v>174</v>
      </c>
      <c r="C9" s="140" t="n">
        <v>101699.22</v>
      </c>
      <c r="D9" s="140" t="n">
        <v>101699.22</v>
      </c>
      <c r="E9" s="140" t="n">
        <v>0</v>
      </c>
      <c r="F9" s="140" t="n">
        <v>101850.53</v>
      </c>
      <c r="G9" s="140" t="n">
        <v>101850.53</v>
      </c>
      <c r="H9" s="140" t="n">
        <v>0</v>
      </c>
      <c r="I9" s="140" t="n">
        <v>101850.53</v>
      </c>
      <c r="J9" s="140" t="n">
        <v>101850.53</v>
      </c>
      <c r="K9" s="140" t="n">
        <v>0</v>
      </c>
      <c r="Q9" s="141" t="n"/>
    </row>
    <row customFormat="true" ht="47.25" outlineLevel="0" r="10" s="125">
      <c r="A10" s="138" t="n">
        <v>73</v>
      </c>
      <c r="B10" s="139" t="s">
        <v>175</v>
      </c>
      <c r="C10" s="140" t="n">
        <v>63592.63</v>
      </c>
      <c r="D10" s="140" t="n">
        <v>63592.63</v>
      </c>
      <c r="E10" s="140" t="n">
        <v>0</v>
      </c>
      <c r="F10" s="140" t="n">
        <v>63592.63</v>
      </c>
      <c r="G10" s="140" t="n">
        <v>63592.63</v>
      </c>
      <c r="H10" s="140" t="n">
        <v>0</v>
      </c>
      <c r="I10" s="140" t="n">
        <v>63592.63</v>
      </c>
      <c r="J10" s="140" t="n">
        <v>63592.63</v>
      </c>
      <c r="K10" s="140" t="n">
        <v>0</v>
      </c>
      <c r="Q10" s="141" t="n"/>
    </row>
    <row customFormat="true" ht="47.25" outlineLevel="0" r="11" s="125">
      <c r="A11" s="142" t="n">
        <v>74</v>
      </c>
      <c r="B11" s="139" t="s">
        <v>176</v>
      </c>
      <c r="C11" s="140" t="n">
        <v>54683.59</v>
      </c>
      <c r="D11" s="140" t="n">
        <v>54683.59</v>
      </c>
      <c r="E11" s="140" t="n">
        <v>0</v>
      </c>
      <c r="F11" s="140" t="n">
        <v>54774.29</v>
      </c>
      <c r="G11" s="140" t="n">
        <v>54774.29</v>
      </c>
      <c r="H11" s="140" t="n">
        <v>0</v>
      </c>
      <c r="I11" s="140" t="n">
        <v>54774.29</v>
      </c>
      <c r="J11" s="140" t="n">
        <v>54774.29</v>
      </c>
      <c r="K11" s="140" t="n">
        <v>0</v>
      </c>
      <c r="Q11" s="141" t="n"/>
    </row>
    <row customFormat="true" ht="47.25" outlineLevel="0" r="12" s="125">
      <c r="A12" s="142" t="n">
        <v>75</v>
      </c>
      <c r="B12" s="139" t="s">
        <v>177</v>
      </c>
      <c r="C12" s="140" t="n">
        <v>59168.16</v>
      </c>
      <c r="D12" s="140" t="n">
        <v>56078.12</v>
      </c>
      <c r="E12" s="140" t="n">
        <v>3090.04</v>
      </c>
      <c r="F12" s="140" t="n">
        <v>59308.81</v>
      </c>
      <c r="G12" s="140" t="n">
        <v>56218.77</v>
      </c>
      <c r="H12" s="140" t="n">
        <v>3090.04</v>
      </c>
      <c r="I12" s="140" t="n">
        <v>59308.81</v>
      </c>
      <c r="J12" s="140" t="n">
        <v>56218.77</v>
      </c>
      <c r="K12" s="140" t="n">
        <v>3090.04</v>
      </c>
      <c r="Q12" s="141" t="n"/>
    </row>
    <row customFormat="true" ht="47.25" outlineLevel="0" r="13" s="125">
      <c r="A13" s="138" t="n">
        <v>76</v>
      </c>
      <c r="B13" s="139" t="s">
        <v>178</v>
      </c>
      <c r="C13" s="140" t="n">
        <v>21026.12</v>
      </c>
      <c r="D13" s="140" t="n">
        <v>21026.12</v>
      </c>
      <c r="E13" s="140" t="n">
        <v>0</v>
      </c>
      <c r="F13" s="140" t="n">
        <v>21059.47</v>
      </c>
      <c r="G13" s="140" t="n">
        <v>21059.47</v>
      </c>
      <c r="H13" s="140" t="n">
        <v>0</v>
      </c>
      <c r="I13" s="140" t="n">
        <v>21059.47</v>
      </c>
      <c r="J13" s="140" t="n">
        <v>21059.47</v>
      </c>
      <c r="K13" s="140" t="n">
        <v>0</v>
      </c>
      <c r="Q13" s="141" t="n"/>
    </row>
    <row customFormat="true" ht="47.25" outlineLevel="0" r="14" s="125">
      <c r="A14" s="138" t="n">
        <v>77</v>
      </c>
      <c r="B14" s="139" t="s">
        <v>179</v>
      </c>
      <c r="C14" s="140" t="n">
        <v>97430.85</v>
      </c>
      <c r="D14" s="140" t="n">
        <v>10292.68</v>
      </c>
      <c r="E14" s="140" t="n">
        <v>87138.17</v>
      </c>
      <c r="F14" s="140" t="n">
        <v>97475.59</v>
      </c>
      <c r="G14" s="140" t="n">
        <v>10337.62</v>
      </c>
      <c r="H14" s="140" t="n">
        <v>87137.97</v>
      </c>
      <c r="I14" s="140" t="n">
        <v>97476</v>
      </c>
      <c r="J14" s="140" t="n">
        <v>10337.62</v>
      </c>
      <c r="K14" s="140" t="n">
        <v>87138.38</v>
      </c>
      <c r="Q14" s="141" t="n"/>
    </row>
    <row customFormat="true" ht="47.25" outlineLevel="0" r="15" s="125">
      <c r="A15" s="138" t="n">
        <v>78</v>
      </c>
      <c r="B15" s="139" t="s">
        <v>180</v>
      </c>
      <c r="C15" s="140" t="n">
        <v>23487.21</v>
      </c>
      <c r="D15" s="140" t="n">
        <v>23487.21</v>
      </c>
      <c r="E15" s="140" t="n">
        <v>0</v>
      </c>
      <c r="F15" s="140" t="n">
        <v>23487.21</v>
      </c>
      <c r="G15" s="140" t="n">
        <v>23487.21</v>
      </c>
      <c r="H15" s="140" t="n">
        <v>0</v>
      </c>
      <c r="I15" s="140" t="n">
        <v>23487.21</v>
      </c>
      <c r="J15" s="140" t="n">
        <v>23487.21</v>
      </c>
      <c r="K15" s="140" t="n">
        <v>0</v>
      </c>
      <c r="Q15" s="141" t="n"/>
    </row>
    <row customFormat="true" ht="31.5" outlineLevel="0" r="16" s="125">
      <c r="A16" s="138" t="n">
        <v>80</v>
      </c>
      <c r="B16" s="139" t="s">
        <v>181</v>
      </c>
      <c r="C16" s="140" t="n">
        <v>49609.87</v>
      </c>
      <c r="D16" s="140" t="n">
        <v>45992.4</v>
      </c>
      <c r="E16" s="140" t="n">
        <v>3617.47</v>
      </c>
      <c r="F16" s="140" t="n">
        <v>49681.87</v>
      </c>
      <c r="G16" s="140" t="n">
        <v>46064.4</v>
      </c>
      <c r="H16" s="140" t="n">
        <v>3617.47</v>
      </c>
      <c r="I16" s="140" t="n">
        <v>49681.87</v>
      </c>
      <c r="J16" s="140" t="n">
        <v>46064.4</v>
      </c>
      <c r="K16" s="140" t="n">
        <v>3617.47</v>
      </c>
      <c r="Q16" s="141" t="n"/>
    </row>
    <row customFormat="true" ht="31.5" outlineLevel="0" r="17" s="125">
      <c r="A17" s="138" t="n">
        <v>81</v>
      </c>
      <c r="B17" s="139" t="s">
        <v>182</v>
      </c>
      <c r="C17" s="140" t="n">
        <v>47297.66</v>
      </c>
      <c r="D17" s="140" t="n">
        <v>43399.06</v>
      </c>
      <c r="E17" s="140" t="n">
        <v>3898.6</v>
      </c>
      <c r="F17" s="140" t="n">
        <v>47437.44</v>
      </c>
      <c r="G17" s="140" t="n">
        <v>43538.84</v>
      </c>
      <c r="H17" s="140" t="n">
        <v>3898.6</v>
      </c>
      <c r="I17" s="140" t="n">
        <v>47437.44</v>
      </c>
      <c r="J17" s="140" t="n">
        <v>43538.84</v>
      </c>
      <c r="K17" s="140" t="n">
        <v>3898.6</v>
      </c>
      <c r="Q17" s="141" t="n"/>
    </row>
    <row customFormat="true" ht="31.5" outlineLevel="0" r="18" s="125">
      <c r="A18" s="138" t="n">
        <v>82</v>
      </c>
      <c r="B18" s="139" t="s">
        <v>183</v>
      </c>
      <c r="C18" s="140" t="n">
        <v>65647.91</v>
      </c>
      <c r="D18" s="140" t="n">
        <v>61091.85</v>
      </c>
      <c r="E18" s="140" t="n">
        <v>4556.06</v>
      </c>
      <c r="F18" s="140" t="n">
        <v>65795.39</v>
      </c>
      <c r="G18" s="140" t="n">
        <v>61239.33</v>
      </c>
      <c r="H18" s="140" t="n">
        <v>4556.06</v>
      </c>
      <c r="I18" s="140" t="n">
        <v>65795.39</v>
      </c>
      <c r="J18" s="140" t="n">
        <v>61239.33</v>
      </c>
      <c r="K18" s="140" t="n">
        <v>4556.06</v>
      </c>
      <c r="Q18" s="141" t="n"/>
    </row>
    <row customFormat="true" ht="47.25" outlineLevel="0" r="19" s="125">
      <c r="A19" s="142" t="n">
        <v>83</v>
      </c>
      <c r="B19" s="139" t="s">
        <v>184</v>
      </c>
      <c r="C19" s="140" t="n">
        <v>68155.82</v>
      </c>
      <c r="D19" s="140" t="n">
        <v>68155.82</v>
      </c>
      <c r="E19" s="140" t="n">
        <v>0</v>
      </c>
      <c r="F19" s="140" t="n">
        <v>68278.95</v>
      </c>
      <c r="G19" s="140" t="n">
        <v>68278.95</v>
      </c>
      <c r="H19" s="140" t="n">
        <v>0</v>
      </c>
      <c r="I19" s="140" t="n">
        <v>68278.95</v>
      </c>
      <c r="J19" s="140" t="n">
        <v>68278.95</v>
      </c>
      <c r="K19" s="140" t="n">
        <v>0</v>
      </c>
      <c r="Q19" s="141" t="n"/>
    </row>
    <row customFormat="true" ht="47.25" outlineLevel="0" r="20" s="125">
      <c r="A20" s="142" t="n">
        <v>84</v>
      </c>
      <c r="B20" s="139" t="s">
        <v>185</v>
      </c>
      <c r="C20" s="140" t="n">
        <v>101409.81</v>
      </c>
      <c r="D20" s="140" t="n">
        <v>101409.81</v>
      </c>
      <c r="E20" s="140" t="n">
        <v>0</v>
      </c>
      <c r="F20" s="140" t="n">
        <v>101501.86</v>
      </c>
      <c r="G20" s="140" t="n">
        <v>101501.86</v>
      </c>
      <c r="H20" s="140" t="n">
        <v>0</v>
      </c>
      <c r="I20" s="140" t="n">
        <v>101501.86</v>
      </c>
      <c r="J20" s="140" t="n">
        <v>101501.86</v>
      </c>
      <c r="K20" s="140" t="n">
        <v>0</v>
      </c>
      <c r="Q20" s="141" t="n"/>
    </row>
    <row customFormat="true" ht="63" outlineLevel="0" r="21" s="125">
      <c r="A21" s="138" t="n">
        <v>85</v>
      </c>
      <c r="B21" s="139" t="s">
        <v>186</v>
      </c>
      <c r="C21" s="140" t="n">
        <v>21508.35</v>
      </c>
      <c r="D21" s="140" t="n">
        <v>21508.35</v>
      </c>
      <c r="E21" s="140" t="n">
        <v>0</v>
      </c>
      <c r="F21" s="140" t="n">
        <v>21508.35</v>
      </c>
      <c r="G21" s="140" t="n">
        <v>21508.35</v>
      </c>
      <c r="H21" s="140" t="n">
        <v>0</v>
      </c>
      <c r="I21" s="140" t="n">
        <v>21508.35</v>
      </c>
      <c r="J21" s="140" t="n">
        <v>21508.35</v>
      </c>
      <c r="K21" s="140" t="n">
        <v>0</v>
      </c>
      <c r="Q21" s="141" t="n"/>
    </row>
    <row customFormat="true" ht="47.25" outlineLevel="0" r="22" s="125">
      <c r="A22" s="138" t="s">
        <v>187</v>
      </c>
      <c r="B22" s="139" t="s">
        <v>188</v>
      </c>
      <c r="C22" s="140" t="n">
        <v>20244.78</v>
      </c>
      <c r="D22" s="140" t="n">
        <v>20244.78</v>
      </c>
      <c r="E22" s="140" t="n">
        <v>0</v>
      </c>
      <c r="F22" s="140" t="n">
        <v>20295.06</v>
      </c>
      <c r="G22" s="140" t="n">
        <v>20295.06</v>
      </c>
      <c r="H22" s="140" t="n">
        <v>0</v>
      </c>
      <c r="I22" s="140" t="n">
        <v>20295.06</v>
      </c>
      <c r="J22" s="140" t="n">
        <v>20295.06</v>
      </c>
      <c r="K22" s="140" t="n">
        <v>0</v>
      </c>
      <c r="Q22" s="141" t="n"/>
    </row>
    <row customFormat="true" ht="78.75" outlineLevel="0" r="23" s="125">
      <c r="A23" s="142" t="n">
        <v>98</v>
      </c>
      <c r="B23" s="139" t="s">
        <v>189</v>
      </c>
      <c r="C23" s="140" t="n">
        <v>358101.55</v>
      </c>
      <c r="D23" s="140" t="n">
        <v>344876.85</v>
      </c>
      <c r="E23" s="140" t="n">
        <v>13224.7</v>
      </c>
      <c r="F23" s="140" t="n">
        <v>242464.57</v>
      </c>
      <c r="G23" s="140" t="n">
        <v>229273.58</v>
      </c>
      <c r="H23" s="140" t="n">
        <v>13190.99</v>
      </c>
      <c r="I23" s="140" t="n">
        <f aca="false" ca="false" dt2D="false" dtr="false" t="normal">283677.79-7600</f>
        <v>276077.79</v>
      </c>
      <c r="J23" s="140" t="n">
        <f aca="false" ca="false" dt2D="false" dtr="false" t="normal">270494.73-7600</f>
        <v>262894.73</v>
      </c>
      <c r="K23" s="140" t="n">
        <v>13183.06</v>
      </c>
    </row>
    <row customFormat="true" ht="18.75" outlineLevel="0" r="24" s="125">
      <c r="A24" s="143" t="n"/>
      <c r="B24" s="144" t="s">
        <v>190</v>
      </c>
      <c r="C24" s="145" t="n">
        <f aca="false" ca="false" dt2D="false" dtr="false" t="normal">SUM(C7:C23)</f>
        <v>1398293.06</v>
      </c>
      <c r="D24" s="145" t="n">
        <f aca="false" ca="false" dt2D="false" dtr="false" t="normal">SUM(D7:D23)</f>
        <v>1281316.37</v>
      </c>
      <c r="E24" s="145" t="n">
        <f aca="false" ca="false" dt2D="false" dtr="false" t="normal">SUM(E7:E23)</f>
        <v>116976.69</v>
      </c>
      <c r="F24" s="145" t="n">
        <f aca="false" ca="false" dt2D="false" dtr="false" t="normal">SUM(F7:F23)</f>
        <v>1284563.41</v>
      </c>
      <c r="G24" s="145" t="n">
        <f aca="false" ca="false" dt2D="false" dtr="false" t="normal">SUM(G7:G23)</f>
        <v>1167620.63</v>
      </c>
      <c r="H24" s="145" t="n">
        <f aca="false" ca="false" dt2D="false" dtr="false" t="normal">SUM(H7:H23)</f>
        <v>116942.78000000001</v>
      </c>
      <c r="I24" s="145" t="n">
        <f aca="false" ca="false" dt2D="false" dtr="false" t="normal">SUM(I7:I23)</f>
        <v>1318177.04</v>
      </c>
      <c r="J24" s="145" t="n">
        <f aca="false" ca="false" dt2D="false" dtr="false" t="normal">SUM(J7:J23)</f>
        <v>1201241.7799999998</v>
      </c>
      <c r="K24" s="145" t="n">
        <f aca="false" ca="false" dt2D="false" dtr="false" t="normal">SUM(K7:K23)</f>
        <v>116935.26</v>
      </c>
    </row>
    <row ht="18.75" outlineLevel="0" r="25">
      <c r="A25" s="126" t="n"/>
      <c r="B25" s="146" t="s">
        <v>191</v>
      </c>
      <c r="C25" s="140" t="n"/>
      <c r="D25" s="140" t="n"/>
      <c r="E25" s="140" t="n"/>
      <c r="F25" s="140" t="n">
        <f aca="false" ca="false" dt2D="false" dtr="false" t="normal">G25</f>
        <v>229737.4</v>
      </c>
      <c r="G25" s="140" t="n">
        <f aca="false" ca="false" dt2D="false" dtr="false" t="normal">'ГРБС на 2025'!G26</f>
        <v>229737.4</v>
      </c>
      <c r="H25" s="140" t="n"/>
      <c r="I25" s="140" t="n">
        <f aca="false" ca="false" dt2D="false" dtr="false" t="normal">J25</f>
        <v>348638.99</v>
      </c>
      <c r="J25" s="140" t="n">
        <f aca="false" ca="false" dt2D="false" dtr="false" t="normal">'ГРБС на 2026'!I26</f>
        <v>348638.99</v>
      </c>
      <c r="K25" s="140" t="n"/>
      <c r="L25" s="125" t="n"/>
      <c r="M25" s="125" t="n"/>
      <c r="N25" s="125" t="n"/>
      <c r="O25" s="125" t="n"/>
    </row>
    <row ht="18" outlineLevel="0" r="26">
      <c r="C26" s="147" t="n"/>
      <c r="D26" s="147" t="n"/>
      <c r="E26" s="147" t="n"/>
      <c r="F26" s="147" t="n"/>
      <c r="G26" s="147" t="n"/>
      <c r="H26" s="147" t="n"/>
      <c r="I26" s="147" t="n"/>
      <c r="J26" s="147" t="n"/>
      <c r="K26" s="147" t="n"/>
      <c r="L26" s="125" t="n"/>
      <c r="M26" s="125" t="n"/>
      <c r="N26" s="125" t="n"/>
      <c r="O26" s="125" t="n"/>
    </row>
    <row customFormat="true" ht="18.75" outlineLevel="0" r="27" s="125">
      <c r="A27" s="143" t="n"/>
      <c r="B27" s="148" t="n"/>
      <c r="C27" s="140" t="n"/>
      <c r="D27" s="149" t="n">
        <f aca="false" ca="false" dt2D="false" dtr="false" t="normal">'ГРБС на 2024'!E27</f>
        <v>1281316.37</v>
      </c>
      <c r="E27" s="150" t="n">
        <f aca="false" ca="false" dt2D="false" dtr="false" t="normal">'МБТ по ГРБС'!C75</f>
        <v>116976.69000000002</v>
      </c>
      <c r="F27" s="151" t="n"/>
      <c r="G27" s="149" t="n">
        <f aca="false" ca="false" dt2D="false" dtr="false" t="normal">'ГРБС на 2025'!E27</f>
        <v>1167620.6300000001</v>
      </c>
      <c r="H27" s="150" t="n">
        <f aca="false" ca="false" dt2D="false" dtr="false" t="normal">'МБТ по ГРБС'!D75</f>
        <v>116942.78000000003</v>
      </c>
      <c r="I27" s="151" t="n"/>
      <c r="J27" s="149" t="n">
        <f aca="false" ca="false" dt2D="false" dtr="false" t="normal">'ГРБС на 2026'!E27</f>
        <v>1201241.7800000003</v>
      </c>
      <c r="K27" s="150" t="n">
        <f aca="false" ca="false" dt2D="false" dtr="false" t="normal">'МБТ по ГРБС'!E75</f>
        <v>116935.26000000001</v>
      </c>
    </row>
    <row customFormat="true" ht="18.75" outlineLevel="0" r="28" s="125">
      <c r="A28" s="143" t="n"/>
      <c r="B28" s="148" t="n"/>
      <c r="C28" s="140" t="n"/>
      <c r="D28" s="140" t="n">
        <f aca="false" ca="false" dt2D="false" dtr="false" t="normal">D24-D27</f>
        <v>0</v>
      </c>
      <c r="E28" s="140" t="n">
        <f aca="false" ca="false" dt2D="false" dtr="false" t="normal">E24-E27</f>
        <v>0</v>
      </c>
      <c r="F28" s="151" t="n"/>
      <c r="G28" s="140" t="n">
        <f aca="false" ca="false" dt2D="false" dtr="false" t="normal">G24-G27</f>
        <v>0</v>
      </c>
      <c r="H28" s="140" t="n">
        <f aca="false" ca="false" dt2D="false" dtr="false" t="normal">H24-H27</f>
        <v>0</v>
      </c>
      <c r="I28" s="151" t="n"/>
      <c r="J28" s="140" t="n">
        <f aca="false" ca="false" dt2D="false" dtr="false" t="normal">J24-J27</f>
        <v>0</v>
      </c>
      <c r="K28" s="140" t="n">
        <f aca="false" ca="false" dt2D="false" dtr="false" t="normal">K24-K27</f>
        <v>0</v>
      </c>
    </row>
    <row customFormat="true" ht="18.75" outlineLevel="0" r="29" s="125">
      <c r="A29" s="143" t="n"/>
      <c r="B29" s="148" t="n"/>
      <c r="C29" s="140" t="n"/>
      <c r="D29" s="149" t="n"/>
      <c r="E29" s="152" t="n"/>
      <c r="F29" s="152" t="n"/>
      <c r="G29" s="152" t="n"/>
      <c r="H29" s="152" t="n"/>
      <c r="I29" s="152" t="n"/>
      <c r="J29" s="152" t="n"/>
      <c r="K29" s="152" t="n"/>
    </row>
    <row outlineLevel="0" r="30">
      <c r="E30" s="153" t="n"/>
    </row>
  </sheetData>
  <mergeCells count="12">
    <mergeCell ref="A2:K2"/>
    <mergeCell ref="A4:A6"/>
    <mergeCell ref="B4:B6"/>
    <mergeCell ref="C4:E4"/>
    <mergeCell ref="F4:H4"/>
    <mergeCell ref="I4:K4"/>
    <mergeCell ref="I5:I6"/>
    <mergeCell ref="J5:K5"/>
    <mergeCell ref="C5:C6"/>
    <mergeCell ref="F5:F6"/>
    <mergeCell ref="D5:E5"/>
    <mergeCell ref="G5:H5"/>
  </mergeCells>
  <pageMargins bottom="0.590551137924194" footer="0" header="0" left="0.196850389242172" right="0" top="0.984251976013184"/>
  <pageSetup fitToHeight="0" fitToWidth="1" orientation="landscape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M3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2.4257804524079"/>
    <col bestFit="true" customWidth="true" max="2" min="2" outlineLevel="0" style="0" width="17.7109372872207"/>
    <col customWidth="true" max="3" min="3" outlineLevel="0" style="0" width="15.1406249709246"/>
    <col bestFit="true" customWidth="true" max="4" min="4" outlineLevel="0" style="0" width="15.5703124854623"/>
    <col bestFit="true" customWidth="true" max="5" min="5" outlineLevel="0" style="0" width="17.2851568348128"/>
    <col customWidth="true" max="6" min="6" outlineLevel="0" style="0" width="18.1406248017584"/>
    <col customWidth="true" max="7" min="7" outlineLevel="0" style="0" width="13.1406246325922"/>
    <col bestFit="true" customWidth="true" max="8" min="8" outlineLevel="0" style="0" width="15.2851564964804"/>
    <col bestFit="true" customWidth="true" max="9" min="9" outlineLevel="0" width="15.2851564964804"/>
    <col customWidth="true" max="10" min="10" outlineLevel="0" width="15.2851564964804"/>
  </cols>
  <sheetData>
    <row ht="18.75" outlineLevel="0" r="1">
      <c r="A1" s="154" t="n"/>
      <c r="B1" s="154" t="n"/>
      <c r="C1" s="154" t="n"/>
      <c r="D1" s="154" t="n"/>
      <c r="E1" s="154" t="n"/>
      <c r="F1" s="154" t="n"/>
      <c r="G1" s="154" t="n"/>
      <c r="H1" s="154" t="n"/>
      <c r="I1" s="154" t="n"/>
      <c r="J1" s="155" t="s">
        <v>192</v>
      </c>
    </row>
    <row outlineLevel="0" r="2">
      <c r="A2" s="154" t="n"/>
      <c r="B2" s="154" t="n"/>
      <c r="C2" s="154" t="n"/>
      <c r="D2" s="154" t="n"/>
      <c r="E2" s="154" t="n"/>
      <c r="F2" s="154" t="n"/>
      <c r="G2" s="154" t="n"/>
      <c r="H2" s="154" t="n"/>
      <c r="I2" s="154" t="n"/>
      <c r="J2" s="154" t="n"/>
    </row>
    <row customHeight="true" ht="20.25" outlineLevel="0" r="3">
      <c r="A3" s="156" t="s">
        <v>193</v>
      </c>
      <c r="B3" s="156" t="s"/>
      <c r="C3" s="156" t="s"/>
      <c r="D3" s="156" t="s"/>
      <c r="E3" s="156" t="s"/>
      <c r="F3" s="156" t="s"/>
      <c r="G3" s="156" t="s"/>
      <c r="H3" s="156" t="s"/>
      <c r="I3" s="156" t="s"/>
      <c r="J3" s="156" t="s"/>
    </row>
    <row customHeight="true" ht="18.75" outlineLevel="0" r="4">
      <c r="A4" s="156" t="s">
        <v>194</v>
      </c>
      <c r="B4" s="156" t="s"/>
      <c r="C4" s="156" t="s"/>
      <c r="D4" s="156" t="s"/>
      <c r="E4" s="156" t="s"/>
      <c r="F4" s="156" t="s"/>
      <c r="G4" s="156" t="s"/>
      <c r="H4" s="156" t="s"/>
      <c r="I4" s="156" t="s"/>
      <c r="J4" s="156" t="s"/>
    </row>
    <row customHeight="true" ht="18.75" outlineLevel="0" r="5">
      <c r="A5" s="157" t="s">
        <v>195</v>
      </c>
      <c r="B5" s="158" t="s"/>
      <c r="C5" s="158" t="s"/>
      <c r="D5" s="158" t="s"/>
      <c r="E5" s="158" t="s"/>
      <c r="F5" s="158" t="s"/>
      <c r="G5" s="158" t="s"/>
      <c r="H5" s="158" t="s"/>
      <c r="I5" s="158" t="s"/>
      <c r="J5" s="159" t="s"/>
    </row>
    <row ht="18.75" outlineLevel="0" r="6">
      <c r="A6" s="154" t="n"/>
      <c r="B6" s="154" t="n"/>
      <c r="C6" s="154" t="n"/>
      <c r="D6" s="154" t="n"/>
      <c r="E6" s="154" t="n"/>
      <c r="F6" s="154" t="n"/>
      <c r="G6" s="154" t="n"/>
      <c r="H6" s="154" t="n"/>
      <c r="I6" s="160" t="s">
        <v>4</v>
      </c>
      <c r="J6" s="161" t="s"/>
      <c r="K6" s="162" t="n"/>
    </row>
    <row customHeight="true" ht="24" outlineLevel="0" r="7">
      <c r="A7" s="39" t="s">
        <v>196</v>
      </c>
      <c r="B7" s="163" t="s">
        <v>197</v>
      </c>
      <c r="C7" s="164" t="s"/>
      <c r="D7" s="165" t="s"/>
      <c r="E7" s="163" t="s">
        <v>198</v>
      </c>
      <c r="F7" s="164" t="s"/>
      <c r="G7" s="165" t="s"/>
      <c r="H7" s="163" t="s">
        <v>199</v>
      </c>
      <c r="I7" s="164" t="s"/>
      <c r="J7" s="165" t="s"/>
    </row>
    <row customHeight="true" ht="23.25" outlineLevel="0" r="8">
      <c r="A8" s="105" t="s"/>
      <c r="B8" s="163" t="s">
        <v>200</v>
      </c>
      <c r="C8" s="163" t="s">
        <v>201</v>
      </c>
      <c r="D8" s="163" t="s">
        <v>202</v>
      </c>
      <c r="E8" s="163" t="s">
        <v>200</v>
      </c>
      <c r="F8" s="163" t="s">
        <v>201</v>
      </c>
      <c r="G8" s="163" t="s">
        <v>202</v>
      </c>
      <c r="H8" s="163" t="s">
        <v>200</v>
      </c>
      <c r="I8" s="163" t="s">
        <v>201</v>
      </c>
      <c r="J8" s="163" t="s">
        <v>202</v>
      </c>
    </row>
    <row ht="15.75" outlineLevel="0" r="9">
      <c r="A9" s="166" t="s">
        <v>203</v>
      </c>
      <c r="B9" s="167" t="s"/>
      <c r="C9" s="167" t="s"/>
      <c r="D9" s="167" t="s"/>
      <c r="E9" s="167" t="s"/>
      <c r="F9" s="167" t="s"/>
      <c r="G9" s="167" t="s"/>
      <c r="H9" s="167" t="s"/>
      <c r="I9" s="167" t="s"/>
      <c r="J9" s="168" t="s"/>
    </row>
    <row ht="15.75" outlineLevel="0" r="10">
      <c r="A10" s="166" t="s">
        <v>204</v>
      </c>
      <c r="B10" s="167" t="s"/>
      <c r="C10" s="167" t="s"/>
      <c r="D10" s="167" t="s"/>
      <c r="E10" s="167" t="s"/>
      <c r="F10" s="167" t="s"/>
      <c r="G10" s="167" t="s"/>
      <c r="H10" s="167" t="s"/>
      <c r="I10" s="167" t="s"/>
      <c r="J10" s="168" t="s"/>
    </row>
    <row customFormat="true" ht="31.5" outlineLevel="0" r="11" s="0">
      <c r="A11" s="169" t="s">
        <v>205</v>
      </c>
      <c r="B11" s="170" t="n">
        <f aca="false" ca="false" dt2D="false" dtr="false" t="normal">C11+D11</f>
        <v>894345.48</v>
      </c>
      <c r="C11" s="170" t="n">
        <f aca="false" ca="false" dt2D="false" dtr="false" t="normal">620376.28+270614.72</f>
        <v>890991</v>
      </c>
      <c r="D11" s="170" t="n">
        <f aca="false" ca="false" dt2D="false" dtr="false" t="normal">621+2733.48</f>
        <v>3354.48</v>
      </c>
      <c r="E11" s="170" t="n">
        <f aca="false" ca="false" dt2D="false" dtr="false" t="normal">F11+G11</f>
        <v>0</v>
      </c>
      <c r="F11" s="170" t="n">
        <v>0</v>
      </c>
      <c r="G11" s="170" t="n">
        <v>0</v>
      </c>
      <c r="H11" s="170" t="n">
        <f aca="false" ca="false" dt2D="false" dtr="false" t="normal">I11+J11</f>
        <v>0</v>
      </c>
      <c r="I11" s="170" t="n">
        <v>0</v>
      </c>
      <c r="J11" s="170" t="n">
        <v>0</v>
      </c>
    </row>
    <row customFormat="true" ht="47.25" outlineLevel="0" r="12" s="0">
      <c r="A12" s="171" t="s">
        <v>206</v>
      </c>
      <c r="B12" s="170" t="n">
        <f aca="false" ca="false" dt2D="false" dtr="false" t="normal">C12+D12</f>
        <v>1975182.26</v>
      </c>
      <c r="C12" s="170" t="n">
        <v>1955430.44</v>
      </c>
      <c r="D12" s="170" t="n">
        <v>19751.82</v>
      </c>
      <c r="E12" s="170" t="n">
        <f aca="false" ca="false" dt2D="false" dtr="false" t="normal">F12+G12</f>
        <v>0</v>
      </c>
      <c r="F12" s="170" t="n">
        <v>0</v>
      </c>
      <c r="G12" s="170" t="n">
        <v>0</v>
      </c>
      <c r="H12" s="170" t="n">
        <f aca="false" ca="false" dt2D="false" dtr="false" t="normal">I12+J12</f>
        <v>0</v>
      </c>
      <c r="I12" s="170" t="n">
        <v>0</v>
      </c>
      <c r="J12" s="170" t="n">
        <v>0</v>
      </c>
    </row>
    <row ht="15.75" outlineLevel="0" r="13">
      <c r="A13" s="39" t="s">
        <v>207</v>
      </c>
      <c r="B13" s="172" t="s"/>
      <c r="C13" s="172" t="s"/>
      <c r="D13" s="172" t="s"/>
      <c r="E13" s="172" t="s"/>
      <c r="F13" s="172" t="s"/>
      <c r="G13" s="172" t="s"/>
      <c r="H13" s="172" t="s"/>
      <c r="I13" s="172" t="s"/>
      <c r="J13" s="173" t="s"/>
    </row>
    <row ht="78.75" outlineLevel="0" r="14">
      <c r="A14" s="78" t="s">
        <v>95</v>
      </c>
      <c r="B14" s="170" t="n">
        <f aca="false" ca="false" dt2D="false" dtr="false" t="normal">C14+D14</f>
        <v>9337.14</v>
      </c>
      <c r="C14" s="170" t="n">
        <v>9337.14</v>
      </c>
      <c r="D14" s="170" t="n">
        <v>0</v>
      </c>
      <c r="E14" s="170" t="n">
        <f aca="false" ca="false" dt2D="false" dtr="false" t="normal">F14+G14</f>
        <v>9337.14</v>
      </c>
      <c r="F14" s="170" t="n">
        <v>9337.14</v>
      </c>
      <c r="G14" s="170" t="n">
        <v>0</v>
      </c>
      <c r="H14" s="170" t="n">
        <f aca="false" ca="false" dt2D="false" dtr="false" t="normal">I14+J14</f>
        <v>9337.14</v>
      </c>
      <c r="I14" s="170" t="n">
        <v>9337.14</v>
      </c>
      <c r="J14" s="170" t="n">
        <v>0</v>
      </c>
    </row>
    <row ht="15.75" outlineLevel="0" r="15">
      <c r="A15" s="174" t="s">
        <v>208</v>
      </c>
      <c r="B15" s="170" t="n">
        <f aca="false" ca="false" dt2D="false" dtr="false" t="normal">B14+B12+B11</f>
        <v>2878864.88</v>
      </c>
      <c r="C15" s="170" t="n">
        <f aca="false" ca="false" dt2D="false" dtr="false" t="normal">C14+C12+C11</f>
        <v>2855758.58</v>
      </c>
      <c r="D15" s="170" t="n">
        <f aca="false" ca="false" dt2D="false" dtr="false" t="normal">D14+D12+D11</f>
        <v>23106.3</v>
      </c>
      <c r="E15" s="170" t="n">
        <f aca="false" ca="false" dt2D="false" dtr="false" t="normal">E14+E12+E11</f>
        <v>9337.14</v>
      </c>
      <c r="F15" s="170" t="n">
        <f aca="false" ca="false" dt2D="false" dtr="false" t="normal">F14+F12+F11</f>
        <v>9337.14</v>
      </c>
      <c r="G15" s="170" t="n">
        <f aca="false" ca="false" dt2D="false" dtr="false" t="normal">G14+G12+G11</f>
        <v>0</v>
      </c>
      <c r="H15" s="170" t="n">
        <f aca="false" ca="false" dt2D="false" dtr="false" t="normal">H14+H12+H11</f>
        <v>9337.14</v>
      </c>
      <c r="I15" s="170" t="n">
        <f aca="false" ca="false" dt2D="false" dtr="false" t="normal">I14+I12+I11</f>
        <v>9337.14</v>
      </c>
      <c r="J15" s="170" t="n">
        <f aca="false" ca="false" dt2D="false" dtr="false" t="normal">J14+J12+J11</f>
        <v>0</v>
      </c>
    </row>
    <row ht="15.75" outlineLevel="0" r="16">
      <c r="A16" s="166" t="s">
        <v>209</v>
      </c>
      <c r="B16" s="167" t="s"/>
      <c r="C16" s="167" t="s"/>
      <c r="D16" s="167" t="s"/>
      <c r="E16" s="167" t="s"/>
      <c r="F16" s="167" t="s"/>
      <c r="G16" s="167" t="s"/>
      <c r="H16" s="167" t="s"/>
      <c r="I16" s="167" t="s"/>
      <c r="J16" s="168" t="s"/>
    </row>
    <row ht="15.75" outlineLevel="0" r="17">
      <c r="A17" s="39" t="s">
        <v>210</v>
      </c>
      <c r="B17" s="172" t="s"/>
      <c r="C17" s="172" t="s"/>
      <c r="D17" s="172" t="s"/>
      <c r="E17" s="172" t="s"/>
      <c r="F17" s="172" t="s"/>
      <c r="G17" s="172" t="s"/>
      <c r="H17" s="172" t="s"/>
      <c r="I17" s="172" t="s"/>
      <c r="J17" s="173" t="s"/>
    </row>
    <row ht="47.25" outlineLevel="0" r="18">
      <c r="A18" s="174" t="s">
        <v>211</v>
      </c>
      <c r="B18" s="170" t="n">
        <f aca="false" ca="false" dt2D="false" dtr="false" t="normal">C18+D18</f>
        <v>140561.43</v>
      </c>
      <c r="C18" s="170" t="n">
        <v>140561.43</v>
      </c>
      <c r="D18" s="170" t="n">
        <v>0</v>
      </c>
      <c r="E18" s="170" t="n">
        <f aca="false" ca="false" dt2D="false" dtr="false" t="normal">F18+G18</f>
        <v>51497.16</v>
      </c>
      <c r="F18" s="170" t="n">
        <v>51497.16</v>
      </c>
      <c r="G18" s="170" t="n">
        <v>0</v>
      </c>
      <c r="H18" s="170" t="n">
        <f aca="false" ca="false" dt2D="false" dtr="false" t="normal">I18+J18</f>
        <v>0</v>
      </c>
      <c r="I18" s="170" t="n">
        <v>0</v>
      </c>
      <c r="J18" s="170" t="n">
        <v>0</v>
      </c>
      <c r="K18" s="175" t="n">
        <v>192309.64</v>
      </c>
      <c r="L18" s="175" t="n">
        <v>121790.87</v>
      </c>
      <c r="M18" s="175" t="n">
        <v>49353.65</v>
      </c>
    </row>
    <row ht="15.75" outlineLevel="0" r="19">
      <c r="A19" s="174" t="s">
        <v>212</v>
      </c>
      <c r="B19" s="170" t="n">
        <f aca="false" ca="false" dt2D="false" dtr="false" t="normal">B18</f>
        <v>140561.43</v>
      </c>
      <c r="C19" s="170" t="n">
        <f aca="false" ca="false" dt2D="false" dtr="false" t="normal">C18</f>
        <v>140561.43</v>
      </c>
      <c r="D19" s="170" t="n">
        <f aca="false" ca="false" dt2D="false" dtr="false" t="normal">D18</f>
        <v>0</v>
      </c>
      <c r="E19" s="170" t="n">
        <f aca="false" ca="false" dt2D="false" dtr="false" t="normal">E18</f>
        <v>51497.16</v>
      </c>
      <c r="F19" s="170" t="n">
        <f aca="false" ca="false" dt2D="false" dtr="false" t="normal">F18</f>
        <v>51497.16</v>
      </c>
      <c r="G19" s="170" t="n">
        <f aca="false" ca="false" dt2D="false" dtr="false" t="normal">G18</f>
        <v>0</v>
      </c>
      <c r="H19" s="170" t="n">
        <f aca="false" ca="false" dt2D="false" dtr="false" t="normal">H18</f>
        <v>0</v>
      </c>
      <c r="I19" s="170" t="n">
        <f aca="false" ca="false" dt2D="false" dtr="false" t="normal">I18</f>
        <v>0</v>
      </c>
      <c r="J19" s="170" t="n">
        <f aca="false" ca="false" dt2D="false" dtr="false" t="normal">J18</f>
        <v>0</v>
      </c>
    </row>
    <row ht="15.75" outlineLevel="0" r="20">
      <c r="A20" s="39" t="s">
        <v>213</v>
      </c>
      <c r="B20" s="172" t="s"/>
      <c r="C20" s="172" t="s"/>
      <c r="D20" s="172" t="s"/>
      <c r="E20" s="172" t="s"/>
      <c r="F20" s="172" t="s"/>
      <c r="G20" s="172" t="s"/>
      <c r="H20" s="172" t="s"/>
      <c r="I20" s="172" t="s"/>
      <c r="J20" s="173" t="s"/>
    </row>
    <row ht="15.75" outlineLevel="0" r="21">
      <c r="A21" s="166" t="s">
        <v>214</v>
      </c>
      <c r="B21" s="167" t="s"/>
      <c r="C21" s="167" t="s"/>
      <c r="D21" s="167" t="s"/>
      <c r="E21" s="167" t="s"/>
      <c r="F21" s="167" t="s"/>
      <c r="G21" s="167" t="s"/>
      <c r="H21" s="167" t="s"/>
      <c r="I21" s="167" t="s"/>
      <c r="J21" s="168" t="s"/>
      <c r="K21" s="175" t="n">
        <v>121288.41</v>
      </c>
    </row>
    <row ht="31.5" outlineLevel="0" r="22">
      <c r="A22" s="176" t="s">
        <v>215</v>
      </c>
      <c r="B22" s="170" t="n">
        <f aca="false" ca="false" dt2D="false" dtr="false" t="normal">C22+D22</f>
        <v>829.94</v>
      </c>
      <c r="C22" s="170" t="n">
        <v>0</v>
      </c>
      <c r="D22" s="170" t="n">
        <v>829.94</v>
      </c>
      <c r="E22" s="170" t="n">
        <f aca="false" ca="false" dt2D="false" dtr="false" t="normal">F22+G22</f>
        <v>829.94</v>
      </c>
      <c r="F22" s="170" t="n">
        <v>0</v>
      </c>
      <c r="G22" s="170" t="n">
        <v>829.94</v>
      </c>
      <c r="H22" s="170" t="n">
        <f aca="false" ca="false" dt2D="false" dtr="false" t="normal">I22+J22</f>
        <v>829.94</v>
      </c>
      <c r="I22" s="170" t="n">
        <v>0</v>
      </c>
      <c r="J22" s="170" t="n">
        <v>829.94</v>
      </c>
    </row>
    <row ht="15.75" outlineLevel="0" r="23">
      <c r="A23" s="174" t="s">
        <v>216</v>
      </c>
      <c r="B23" s="170" t="n">
        <f aca="false" ca="false" dt2D="false" dtr="false" t="normal">B22</f>
        <v>829.94</v>
      </c>
      <c r="C23" s="170" t="n">
        <f aca="false" ca="false" dt2D="false" dtr="false" t="normal">C22</f>
        <v>0</v>
      </c>
      <c r="D23" s="170" t="n">
        <f aca="false" ca="false" dt2D="false" dtr="false" t="normal">D22</f>
        <v>829.94</v>
      </c>
      <c r="E23" s="170" t="n">
        <f aca="false" ca="false" dt2D="false" dtr="false" t="normal">E22</f>
        <v>829.94</v>
      </c>
      <c r="F23" s="170" t="n">
        <f aca="false" ca="false" dt2D="false" dtr="false" t="normal">F22</f>
        <v>0</v>
      </c>
      <c r="G23" s="170" t="n">
        <f aca="false" ca="false" dt2D="false" dtr="false" t="normal">G22</f>
        <v>829.94</v>
      </c>
      <c r="H23" s="170" t="n">
        <f aca="false" ca="false" dt2D="false" dtr="false" t="normal">H22</f>
        <v>829.94</v>
      </c>
      <c r="I23" s="170" t="n">
        <f aca="false" ca="false" dt2D="false" dtr="false" t="normal">I22</f>
        <v>0</v>
      </c>
      <c r="J23" s="170" t="n">
        <f aca="false" ca="false" dt2D="false" dtr="false" t="normal">J22</f>
        <v>829.94</v>
      </c>
    </row>
    <row ht="15.75" outlineLevel="0" r="24">
      <c r="A24" s="39" t="s">
        <v>217</v>
      </c>
      <c r="B24" s="172" t="s"/>
      <c r="C24" s="172" t="s"/>
      <c r="D24" s="172" t="s"/>
      <c r="E24" s="172" t="s"/>
      <c r="F24" s="172" t="s"/>
      <c r="G24" s="172" t="s"/>
      <c r="H24" s="172" t="s"/>
      <c r="I24" s="172" t="s"/>
      <c r="J24" s="173" t="s"/>
    </row>
    <row ht="15.75" outlineLevel="0" r="25">
      <c r="A25" s="39" t="s">
        <v>218</v>
      </c>
      <c r="B25" s="172" t="s"/>
      <c r="C25" s="172" t="s"/>
      <c r="D25" s="172" t="s"/>
      <c r="E25" s="172" t="s"/>
      <c r="F25" s="172" t="s"/>
      <c r="G25" s="172" t="s"/>
      <c r="H25" s="172" t="s"/>
      <c r="I25" s="172" t="s"/>
      <c r="J25" s="173" t="s"/>
    </row>
    <row ht="15.75" outlineLevel="0" r="26">
      <c r="A26" s="177" t="s">
        <v>219</v>
      </c>
      <c r="B26" s="170" t="n">
        <f aca="false" ca="false" dt2D="false" dtr="false" t="normal">C26+D26</f>
        <v>3880.08</v>
      </c>
      <c r="C26" s="170" t="n">
        <v>0</v>
      </c>
      <c r="D26" s="170" t="n">
        <v>3880.08</v>
      </c>
      <c r="E26" s="170" t="n">
        <f aca="false" ca="false" dt2D="false" dtr="false" t="normal">F26+G26</f>
        <v>0</v>
      </c>
      <c r="F26" s="170" t="n">
        <v>0</v>
      </c>
      <c r="G26" s="170" t="n">
        <v>0</v>
      </c>
      <c r="H26" s="170" t="n">
        <f aca="false" ca="false" dt2D="false" dtr="false" t="normal">I26+J26</f>
        <v>0</v>
      </c>
      <c r="I26" s="170" t="n">
        <v>0</v>
      </c>
      <c r="J26" s="170" t="n">
        <v>0</v>
      </c>
    </row>
    <row ht="15.75" outlineLevel="0" r="27">
      <c r="A27" s="174" t="s">
        <v>220</v>
      </c>
      <c r="B27" s="170" t="n">
        <f aca="false" ca="false" dt2D="false" dtr="false" t="normal">B26</f>
        <v>3880.08</v>
      </c>
      <c r="C27" s="170" t="n">
        <f aca="false" ca="false" dt2D="false" dtr="false" t="normal">C26</f>
        <v>0</v>
      </c>
      <c r="D27" s="170" t="n">
        <f aca="false" ca="false" dt2D="false" dtr="false" t="normal">D26</f>
        <v>3880.08</v>
      </c>
      <c r="E27" s="170" t="n">
        <f aca="false" ca="false" dt2D="false" dtr="false" t="normal">E26</f>
        <v>0</v>
      </c>
      <c r="F27" s="170" t="n">
        <f aca="false" ca="false" dt2D="false" dtr="false" t="normal">F26</f>
        <v>0</v>
      </c>
      <c r="G27" s="170" t="n">
        <f aca="false" ca="false" dt2D="false" dtr="false" t="normal">G26</f>
        <v>0</v>
      </c>
      <c r="H27" s="170" t="n">
        <f aca="false" ca="false" dt2D="false" dtr="false" t="normal">H26</f>
        <v>0</v>
      </c>
      <c r="I27" s="170" t="n">
        <f aca="false" ca="false" dt2D="false" dtr="false" t="normal">I26</f>
        <v>0</v>
      </c>
      <c r="J27" s="170" t="n">
        <f aca="false" ca="false" dt2D="false" dtr="false" t="normal">J26</f>
        <v>0</v>
      </c>
    </row>
    <row ht="15.75" outlineLevel="0" r="28">
      <c r="A28" s="174" t="s">
        <v>200</v>
      </c>
      <c r="B28" s="170" t="n">
        <f aca="false" ca="false" dt2D="false" dtr="false" t="normal">B27+B23++B19+B15</f>
        <v>3024136.33</v>
      </c>
      <c r="C28" s="170" t="n">
        <f aca="false" ca="false" dt2D="false" dtr="false" t="normal">C27+C23++C19+C15</f>
        <v>2996320.0100000002</v>
      </c>
      <c r="D28" s="170" t="n">
        <f aca="false" ca="false" dt2D="false" dtr="false" t="normal">D27+D23++D19+D15</f>
        <v>27816.32</v>
      </c>
      <c r="E28" s="170" t="n">
        <f aca="false" ca="false" dt2D="false" dtr="false" t="normal">E27+E23++E19+E15</f>
        <v>61664.240000000005</v>
      </c>
      <c r="F28" s="170" t="n">
        <f aca="false" ca="false" dt2D="false" dtr="false" t="normal">F27+F23++F19+F15</f>
        <v>60834.3</v>
      </c>
      <c r="G28" s="170" t="n">
        <f aca="false" ca="false" dt2D="false" dtr="false" t="normal">G27+G23++G19+G15</f>
        <v>829.94</v>
      </c>
      <c r="H28" s="170" t="n">
        <f aca="false" ca="false" dt2D="false" dtr="false" t="normal">H27+H23++H19+H15</f>
        <v>10167.08</v>
      </c>
      <c r="I28" s="170" t="n">
        <f aca="false" ca="false" dt2D="false" dtr="false" t="normal">I27+I23++I19+I15</f>
        <v>9337.14</v>
      </c>
      <c r="J28" s="170" t="n">
        <f aca="false" ca="false" dt2D="false" dtr="false" t="normal">J27+J23++J19+J15</f>
        <v>829.94</v>
      </c>
      <c r="K28" s="178" t="e">
        <f aca="false" ca="false" dt2D="false" dtr="false" t="normal">H28-#REF!-I28-J28</f>
        <v>#REF!</v>
      </c>
    </row>
    <row ht="18.75" outlineLevel="0" r="29">
      <c r="A29" s="179" t="n"/>
      <c r="B29" s="180" t="n"/>
      <c r="C29" s="180" t="n"/>
      <c r="D29" s="180" t="n"/>
      <c r="E29" s="180" t="n"/>
      <c r="F29" s="180" t="n"/>
      <c r="G29" s="180" t="n"/>
      <c r="H29" s="180" t="n"/>
      <c r="I29" s="180" t="n"/>
      <c r="J29" s="180" t="n"/>
    </row>
    <row hidden="true" ht="15" outlineLevel="0" r="30">
      <c r="A30" s="154" t="n"/>
      <c r="B30" s="181" t="n"/>
      <c r="C30" s="154" t="n"/>
      <c r="D30" s="154" t="n"/>
      <c r="E30" s="154" t="n"/>
      <c r="F30" s="154" t="n"/>
      <c r="G30" s="154" t="n"/>
      <c r="H30" s="154" t="n"/>
      <c r="I30" s="154" t="n"/>
      <c r="J30" s="154" t="n"/>
    </row>
    <row outlineLevel="0" r="31">
      <c r="A31" s="154" t="n"/>
      <c r="B31" s="154" t="n"/>
      <c r="C31" s="154" t="n"/>
      <c r="D31" s="154" t="n"/>
      <c r="E31" s="154" t="n"/>
      <c r="F31" s="154" t="n"/>
      <c r="G31" s="154" t="n"/>
      <c r="H31" s="154" t="n"/>
      <c r="I31" s="154" t="n"/>
      <c r="J31" s="154" t="n"/>
    </row>
    <row customHeight="true" hidden="true" ht="17.25" outlineLevel="0" r="32">
      <c r="A32" s="182" t="s">
        <v>221</v>
      </c>
      <c r="B32" s="183" t="n"/>
      <c r="C32" s="180" t="n"/>
      <c r="D32" s="180" t="n"/>
      <c r="E32" s="180" t="n"/>
      <c r="F32" s="180" t="n"/>
      <c r="G32" s="180" t="n"/>
      <c r="H32" s="180" t="n"/>
      <c r="I32" s="180" t="n"/>
      <c r="J32" s="180" t="n"/>
    </row>
    <row customHeight="true" hidden="true" ht="17.25" outlineLevel="0" r="33">
      <c r="A33" s="182" t="s">
        <v>222</v>
      </c>
      <c r="B33" s="184" t="n"/>
      <c r="C33" s="183" t="n"/>
      <c r="D33" s="185" t="n"/>
      <c r="E33" s="186" t="n"/>
      <c r="F33" s="187" t="n"/>
      <c r="G33" s="188" t="n"/>
      <c r="H33" s="154" t="n"/>
      <c r="I33" s="154" t="n"/>
      <c r="J33" s="154" t="n"/>
    </row>
    <row customHeight="true" hidden="true" ht="17.25" outlineLevel="0" r="34">
      <c r="A34" s="182" t="s">
        <v>223</v>
      </c>
      <c r="B34" s="189" t="n"/>
      <c r="C34" s="190" t="n"/>
      <c r="D34" s="191" t="n"/>
      <c r="E34" s="191" t="n"/>
      <c r="F34" s="187" t="n"/>
      <c r="G34" s="187" t="n"/>
      <c r="H34" s="154" t="n"/>
      <c r="I34" s="154" t="n"/>
      <c r="J34" s="154" t="n"/>
    </row>
    <row customHeight="true" hidden="true" ht="17.25" outlineLevel="0" r="35">
      <c r="A35" s="182" t="s">
        <v>224</v>
      </c>
      <c r="B35" s="192" t="n"/>
      <c r="C35" s="192" t="n"/>
      <c r="D35" s="154" t="n"/>
      <c r="E35" s="154" t="n"/>
      <c r="F35" s="193" t="n"/>
      <c r="G35" s="190" t="n"/>
      <c r="H35" s="194" t="n"/>
      <c r="I35" s="195" t="s">
        <v>225</v>
      </c>
      <c r="J35" s="154" t="n"/>
    </row>
    <row hidden="true" ht="18.75" outlineLevel="0" r="36">
      <c r="A36" s="154" t="n"/>
      <c r="B36" s="154" t="n"/>
      <c r="C36" s="192" t="n"/>
      <c r="D36" s="154" t="n"/>
      <c r="E36" s="154" t="n"/>
      <c r="F36" s="196" t="s">
        <v>226</v>
      </c>
      <c r="G36" s="197" t="s"/>
      <c r="H36" s="188" t="n"/>
      <c r="I36" s="198" t="n"/>
      <c r="J36" s="154" t="n"/>
    </row>
    <row hidden="true" ht="15" outlineLevel="0" r="37"/>
    <row hidden="true" ht="15" outlineLevel="0" r="38">
      <c r="B38" s="178" t="n">
        <f aca="false" ca="false" dt2D="false" dtr="false" t="normal">'[2]нацпроекты (2)'!B45</f>
        <v>3024136.3300000005</v>
      </c>
      <c r="C38" s="178" t="n"/>
      <c r="D38" s="178" t="n"/>
      <c r="E38" s="178" t="n">
        <f aca="false" ca="false" dt2D="false" dtr="false" t="normal">'[2]нацпроекты (2)'!E45</f>
        <v>61664.240000000005</v>
      </c>
      <c r="F38" s="178" t="n"/>
      <c r="G38" s="178" t="n"/>
      <c r="H38" s="178" t="n">
        <f aca="false" ca="false" dt2D="false" dtr="false" t="normal">'[2]нацпроекты (2)'!H45</f>
        <v>10167.08</v>
      </c>
      <c r="I38" s="178" t="n"/>
      <c r="J38" s="178" t="n"/>
    </row>
    <row hidden="true" ht="15" outlineLevel="0" r="39">
      <c r="B39" s="178" t="n">
        <f aca="false" ca="false" dt2D="false" dtr="false" t="normal">B38-B28</f>
        <v>0</v>
      </c>
      <c r="C39" s="178" t="n"/>
      <c r="D39" s="178" t="n"/>
      <c r="E39" s="178" t="n">
        <f aca="false" ca="false" dt2D="false" dtr="false" t="normal">E38-E28</f>
        <v>0</v>
      </c>
      <c r="F39" s="178" t="n"/>
      <c r="G39" s="178" t="n"/>
      <c r="H39" s="178" t="n">
        <f aca="false" ca="false" dt2D="false" dtr="false" t="normal">H38-H28</f>
        <v>0</v>
      </c>
      <c r="I39" s="178" t="n"/>
      <c r="J39" s="178" t="n"/>
    </row>
  </sheetData>
  <mergeCells count="18">
    <mergeCell ref="F36:G36"/>
    <mergeCell ref="A24:J24"/>
    <mergeCell ref="A25:J25"/>
    <mergeCell ref="E7:G7"/>
    <mergeCell ref="A3:J3"/>
    <mergeCell ref="A4:J4"/>
    <mergeCell ref="A5:J5"/>
    <mergeCell ref="A9:J9"/>
    <mergeCell ref="A10:J10"/>
    <mergeCell ref="A13:J13"/>
    <mergeCell ref="A7:A8"/>
    <mergeCell ref="A16:J16"/>
    <mergeCell ref="A17:J17"/>
    <mergeCell ref="B7:D7"/>
    <mergeCell ref="I6:J6"/>
    <mergeCell ref="A20:J20"/>
    <mergeCell ref="A21:J21"/>
    <mergeCell ref="H7:J7"/>
  </mergeCells>
  <pageMargins bottom="0.275590538978577" footer="0.196850389242172" header="0.15748031437397" left="0.275590538978577" right="0.196850389242172" top="0.236220464110374"/>
  <pageSetup fitToHeight="1" fitToWidth="1" orientation="landscape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WVR70"/>
  <sheetViews>
    <sheetView showZeros="true" workbookViewId="0"/>
  </sheetViews>
  <sheetFormatPr baseColWidth="8" customHeight="false" defaultColWidth="12.5703126546285" defaultRowHeight="18.75" zeroHeight="false"/>
  <cols>
    <col customWidth="true" max="1" min="1" outlineLevel="0" style="4" width="11.9999993233353"/>
    <col customWidth="true" max="2" min="2" outlineLevel="0" style="27" width="37.2851575114775"/>
    <col customWidth="true" max="3" min="3" outlineLevel="0" style="27" width="20.4257811290726"/>
    <col customWidth="true" max="4" min="4" outlineLevel="0" style="27" width="16.9999994925015"/>
    <col customWidth="true" max="5" min="5" outlineLevel="0" style="27" width="17.5703128237946"/>
    <col customWidth="true" max="6" min="6" outlineLevel="0" style="27" width="17.2851568348128"/>
    <col customWidth="true" max="7" min="7" outlineLevel="0" style="4" width="16"/>
    <col customWidth="true" max="8" min="8" outlineLevel="0" style="4" width="16.5703119779637"/>
    <col customWidth="true" max="9" min="9" outlineLevel="0" style="4" width="21.285156158148"/>
    <col bestFit="true" customWidth="true" max="10" min="10" outlineLevel="0" style="4" width="16.4257818057373"/>
    <col customWidth="true" max="11" min="11" outlineLevel="0" style="4" width="21.285156158148"/>
    <col customWidth="true" max="12" min="12" outlineLevel="0" style="4" width="17.2851568348128"/>
    <col customWidth="true" max="13" min="13" outlineLevel="0" style="4" width="21.285156158148"/>
    <col bestFit="true" customWidth="true" max="261" min="14" outlineLevel="0" style="4" width="12.5703126546285"/>
    <col customWidth="true" max="262" min="262" outlineLevel="0" style="4" width="11.9999993233353"/>
    <col customWidth="true" max="263" min="263" outlineLevel="0" style="4" width="81.1406266625864"/>
    <col customWidth="true" max="264" min="264" outlineLevel="0" style="4" width="17.5703128237946"/>
    <col bestFit="true" customWidth="true" max="266" min="265" outlineLevel="0" style="4" width="15.1406249709246"/>
    <col bestFit="true" customWidth="true" max="517" min="267" outlineLevel="0" style="4" width="12.5703126546285"/>
    <col customWidth="true" max="518" min="518" outlineLevel="0" style="4" width="11.9999993233353"/>
    <col customWidth="true" max="519" min="519" outlineLevel="0" style="4" width="81.1406266625864"/>
    <col customWidth="true" max="520" min="520" outlineLevel="0" style="4" width="17.5703128237946"/>
    <col bestFit="true" customWidth="true" max="522" min="521" outlineLevel="0" style="4" width="15.1406249709246"/>
    <col bestFit="true" customWidth="true" max="773" min="523" outlineLevel="0" style="4" width="12.5703126546285"/>
    <col customWidth="true" max="774" min="774" outlineLevel="0" style="4" width="11.9999993233353"/>
    <col customWidth="true" max="775" min="775" outlineLevel="0" style="4" width="81.1406266625864"/>
    <col customWidth="true" max="776" min="776" outlineLevel="0" style="4" width="17.5703128237946"/>
    <col bestFit="true" customWidth="true" max="778" min="777" outlineLevel="0" style="4" width="15.1406249709246"/>
    <col bestFit="true" customWidth="true" max="1029" min="779" outlineLevel="0" style="4" width="12.5703126546285"/>
    <col customWidth="true" max="1030" min="1030" outlineLevel="0" style="4" width="11.9999993233353"/>
    <col customWidth="true" max="1031" min="1031" outlineLevel="0" style="4" width="81.1406266625864"/>
    <col customWidth="true" max="1032" min="1032" outlineLevel="0" style="4" width="17.5703128237946"/>
    <col bestFit="true" customWidth="true" max="1034" min="1033" outlineLevel="0" style="4" width="15.1406249709246"/>
    <col bestFit="true" customWidth="true" max="1285" min="1035" outlineLevel="0" style="4" width="12.5703126546285"/>
    <col customWidth="true" max="1286" min="1286" outlineLevel="0" style="4" width="11.9999993233353"/>
    <col customWidth="true" max="1287" min="1287" outlineLevel="0" style="4" width="81.1406266625864"/>
    <col customWidth="true" max="1288" min="1288" outlineLevel="0" style="4" width="17.5703128237946"/>
    <col bestFit="true" customWidth="true" max="1290" min="1289" outlineLevel="0" style="4" width="15.1406249709246"/>
    <col bestFit="true" customWidth="true" max="1541" min="1291" outlineLevel="0" style="4" width="12.5703126546285"/>
    <col customWidth="true" max="1542" min="1542" outlineLevel="0" style="4" width="11.9999993233353"/>
    <col customWidth="true" max="1543" min="1543" outlineLevel="0" style="4" width="81.1406266625864"/>
    <col customWidth="true" max="1544" min="1544" outlineLevel="0" style="4" width="17.5703128237946"/>
    <col bestFit="true" customWidth="true" max="1546" min="1545" outlineLevel="0" style="4" width="15.1406249709246"/>
    <col bestFit="true" customWidth="true" max="1797" min="1547" outlineLevel="0" style="4" width="12.5703126546285"/>
    <col customWidth="true" max="1798" min="1798" outlineLevel="0" style="4" width="11.9999993233353"/>
    <col customWidth="true" max="1799" min="1799" outlineLevel="0" style="4" width="81.1406266625864"/>
    <col customWidth="true" max="1800" min="1800" outlineLevel="0" style="4" width="17.5703128237946"/>
    <col bestFit="true" customWidth="true" max="1802" min="1801" outlineLevel="0" style="4" width="15.1406249709246"/>
    <col bestFit="true" customWidth="true" max="2053" min="1803" outlineLevel="0" style="4" width="12.5703126546285"/>
    <col customWidth="true" max="2054" min="2054" outlineLevel="0" style="4" width="11.9999993233353"/>
    <col customWidth="true" max="2055" min="2055" outlineLevel="0" style="4" width="81.1406266625864"/>
    <col customWidth="true" max="2056" min="2056" outlineLevel="0" style="4" width="17.5703128237946"/>
    <col bestFit="true" customWidth="true" max="2058" min="2057" outlineLevel="0" style="4" width="15.1406249709246"/>
    <col bestFit="true" customWidth="true" max="2309" min="2059" outlineLevel="0" style="4" width="12.5703126546285"/>
    <col customWidth="true" max="2310" min="2310" outlineLevel="0" style="4" width="11.9999993233353"/>
    <col customWidth="true" max="2311" min="2311" outlineLevel="0" style="4" width="81.1406266625864"/>
    <col customWidth="true" max="2312" min="2312" outlineLevel="0" style="4" width="17.5703128237946"/>
    <col bestFit="true" customWidth="true" max="2314" min="2313" outlineLevel="0" style="4" width="15.1406249709246"/>
    <col bestFit="true" customWidth="true" max="2565" min="2315" outlineLevel="0" style="4" width="12.5703126546285"/>
    <col customWidth="true" max="2566" min="2566" outlineLevel="0" style="4" width="11.9999993233353"/>
    <col customWidth="true" max="2567" min="2567" outlineLevel="0" style="4" width="81.1406266625864"/>
    <col customWidth="true" max="2568" min="2568" outlineLevel="0" style="4" width="17.5703128237946"/>
    <col bestFit="true" customWidth="true" max="2570" min="2569" outlineLevel="0" style="4" width="15.1406249709246"/>
    <col bestFit="true" customWidth="true" max="2821" min="2571" outlineLevel="0" style="4" width="12.5703126546285"/>
    <col customWidth="true" max="2822" min="2822" outlineLevel="0" style="4" width="11.9999993233353"/>
    <col customWidth="true" max="2823" min="2823" outlineLevel="0" style="4" width="81.1406266625864"/>
    <col customWidth="true" max="2824" min="2824" outlineLevel="0" style="4" width="17.5703128237946"/>
    <col bestFit="true" customWidth="true" max="2826" min="2825" outlineLevel="0" style="4" width="15.1406249709246"/>
    <col bestFit="true" customWidth="true" max="3077" min="2827" outlineLevel="0" style="4" width="12.5703126546285"/>
    <col customWidth="true" max="3078" min="3078" outlineLevel="0" style="4" width="11.9999993233353"/>
    <col customWidth="true" max="3079" min="3079" outlineLevel="0" style="4" width="81.1406266625864"/>
    <col customWidth="true" max="3080" min="3080" outlineLevel="0" style="4" width="17.5703128237946"/>
    <col bestFit="true" customWidth="true" max="3082" min="3081" outlineLevel="0" style="4" width="15.1406249709246"/>
    <col bestFit="true" customWidth="true" max="3333" min="3083" outlineLevel="0" style="4" width="12.5703126546285"/>
    <col customWidth="true" max="3334" min="3334" outlineLevel="0" style="4" width="11.9999993233353"/>
    <col customWidth="true" max="3335" min="3335" outlineLevel="0" style="4" width="81.1406266625864"/>
    <col customWidth="true" max="3336" min="3336" outlineLevel="0" style="4" width="17.5703128237946"/>
    <col bestFit="true" customWidth="true" max="3338" min="3337" outlineLevel="0" style="4" width="15.1406249709246"/>
    <col bestFit="true" customWidth="true" max="3589" min="3339" outlineLevel="0" style="4" width="12.5703126546285"/>
    <col customWidth="true" max="3590" min="3590" outlineLevel="0" style="4" width="11.9999993233353"/>
    <col customWidth="true" max="3591" min="3591" outlineLevel="0" style="4" width="81.1406266625864"/>
    <col customWidth="true" max="3592" min="3592" outlineLevel="0" style="4" width="17.5703128237946"/>
    <col bestFit="true" customWidth="true" max="3594" min="3593" outlineLevel="0" style="4" width="15.1406249709246"/>
    <col bestFit="true" customWidth="true" max="3845" min="3595" outlineLevel="0" style="4" width="12.5703126546285"/>
    <col customWidth="true" max="3846" min="3846" outlineLevel="0" style="4" width="11.9999993233353"/>
    <col customWidth="true" max="3847" min="3847" outlineLevel="0" style="4" width="81.1406266625864"/>
    <col customWidth="true" max="3848" min="3848" outlineLevel="0" style="4" width="17.5703128237946"/>
    <col bestFit="true" customWidth="true" max="3850" min="3849" outlineLevel="0" style="4" width="15.1406249709246"/>
    <col bestFit="true" customWidth="true" max="4101" min="3851" outlineLevel="0" style="4" width="12.5703126546285"/>
    <col customWidth="true" max="4102" min="4102" outlineLevel="0" style="4" width="11.9999993233353"/>
    <col customWidth="true" max="4103" min="4103" outlineLevel="0" style="4" width="81.1406266625864"/>
    <col customWidth="true" max="4104" min="4104" outlineLevel="0" style="4" width="17.5703128237946"/>
    <col bestFit="true" customWidth="true" max="4106" min="4105" outlineLevel="0" style="4" width="15.1406249709246"/>
    <col bestFit="true" customWidth="true" max="4357" min="4107" outlineLevel="0" style="4" width="12.5703126546285"/>
    <col customWidth="true" max="4358" min="4358" outlineLevel="0" style="4" width="11.9999993233353"/>
    <col customWidth="true" max="4359" min="4359" outlineLevel="0" style="4" width="81.1406266625864"/>
    <col customWidth="true" max="4360" min="4360" outlineLevel="0" style="4" width="17.5703128237946"/>
    <col bestFit="true" customWidth="true" max="4362" min="4361" outlineLevel="0" style="4" width="15.1406249709246"/>
    <col bestFit="true" customWidth="true" max="4613" min="4363" outlineLevel="0" style="4" width="12.5703126546285"/>
    <col customWidth="true" max="4614" min="4614" outlineLevel="0" style="4" width="11.9999993233353"/>
    <col customWidth="true" max="4615" min="4615" outlineLevel="0" style="4" width="81.1406266625864"/>
    <col customWidth="true" max="4616" min="4616" outlineLevel="0" style="4" width="17.5703128237946"/>
    <col bestFit="true" customWidth="true" max="4618" min="4617" outlineLevel="0" style="4" width="15.1406249709246"/>
    <col bestFit="true" customWidth="true" max="4869" min="4619" outlineLevel="0" style="4" width="12.5703126546285"/>
    <col customWidth="true" max="4870" min="4870" outlineLevel="0" style="4" width="11.9999993233353"/>
    <col customWidth="true" max="4871" min="4871" outlineLevel="0" style="4" width="81.1406266625864"/>
    <col customWidth="true" max="4872" min="4872" outlineLevel="0" style="4" width="17.5703128237946"/>
    <col bestFit="true" customWidth="true" max="4874" min="4873" outlineLevel="0" style="4" width="15.1406249709246"/>
    <col bestFit="true" customWidth="true" max="5125" min="4875" outlineLevel="0" style="4" width="12.5703126546285"/>
    <col customWidth="true" max="5126" min="5126" outlineLevel="0" style="4" width="11.9999993233353"/>
    <col customWidth="true" max="5127" min="5127" outlineLevel="0" style="4" width="81.1406266625864"/>
    <col customWidth="true" max="5128" min="5128" outlineLevel="0" style="4" width="17.5703128237946"/>
    <col bestFit="true" customWidth="true" max="5130" min="5129" outlineLevel="0" style="4" width="15.1406249709246"/>
    <col bestFit="true" customWidth="true" max="5381" min="5131" outlineLevel="0" style="4" width="12.5703126546285"/>
    <col customWidth="true" max="5382" min="5382" outlineLevel="0" style="4" width="11.9999993233353"/>
    <col customWidth="true" max="5383" min="5383" outlineLevel="0" style="4" width="81.1406266625864"/>
    <col customWidth="true" max="5384" min="5384" outlineLevel="0" style="4" width="17.5703128237946"/>
    <col bestFit="true" customWidth="true" max="5386" min="5385" outlineLevel="0" style="4" width="15.1406249709246"/>
    <col bestFit="true" customWidth="true" max="5637" min="5387" outlineLevel="0" style="4" width="12.5703126546285"/>
    <col customWidth="true" max="5638" min="5638" outlineLevel="0" style="4" width="11.9999993233353"/>
    <col customWidth="true" max="5639" min="5639" outlineLevel="0" style="4" width="81.1406266625864"/>
    <col customWidth="true" max="5640" min="5640" outlineLevel="0" style="4" width="17.5703128237946"/>
    <col bestFit="true" customWidth="true" max="5642" min="5641" outlineLevel="0" style="4" width="15.1406249709246"/>
    <col bestFit="true" customWidth="true" max="5893" min="5643" outlineLevel="0" style="4" width="12.5703126546285"/>
    <col customWidth="true" max="5894" min="5894" outlineLevel="0" style="4" width="11.9999993233353"/>
    <col customWidth="true" max="5895" min="5895" outlineLevel="0" style="4" width="81.1406266625864"/>
    <col customWidth="true" max="5896" min="5896" outlineLevel="0" style="4" width="17.5703128237946"/>
    <col bestFit="true" customWidth="true" max="5898" min="5897" outlineLevel="0" style="4" width="15.1406249709246"/>
    <col bestFit="true" customWidth="true" max="6149" min="5899" outlineLevel="0" style="4" width="12.5703126546285"/>
    <col customWidth="true" max="6150" min="6150" outlineLevel="0" style="4" width="11.9999993233353"/>
    <col customWidth="true" max="6151" min="6151" outlineLevel="0" style="4" width="81.1406266625864"/>
    <col customWidth="true" max="6152" min="6152" outlineLevel="0" style="4" width="17.5703128237946"/>
    <col bestFit="true" customWidth="true" max="6154" min="6153" outlineLevel="0" style="4" width="15.1406249709246"/>
    <col bestFit="true" customWidth="true" max="6405" min="6155" outlineLevel="0" style="4" width="12.5703126546285"/>
    <col customWidth="true" max="6406" min="6406" outlineLevel="0" style="4" width="11.9999993233353"/>
    <col customWidth="true" max="6407" min="6407" outlineLevel="0" style="4" width="81.1406266625864"/>
    <col customWidth="true" max="6408" min="6408" outlineLevel="0" style="4" width="17.5703128237946"/>
    <col bestFit="true" customWidth="true" max="6410" min="6409" outlineLevel="0" style="4" width="15.1406249709246"/>
    <col bestFit="true" customWidth="true" max="6661" min="6411" outlineLevel="0" style="4" width="12.5703126546285"/>
    <col customWidth="true" max="6662" min="6662" outlineLevel="0" style="4" width="11.9999993233353"/>
    <col customWidth="true" max="6663" min="6663" outlineLevel="0" style="4" width="81.1406266625864"/>
    <col customWidth="true" max="6664" min="6664" outlineLevel="0" style="4" width="17.5703128237946"/>
    <col bestFit="true" customWidth="true" max="6666" min="6665" outlineLevel="0" style="4" width="15.1406249709246"/>
    <col bestFit="true" customWidth="true" max="6917" min="6667" outlineLevel="0" style="4" width="12.5703126546285"/>
    <col customWidth="true" max="6918" min="6918" outlineLevel="0" style="4" width="11.9999993233353"/>
    <col customWidth="true" max="6919" min="6919" outlineLevel="0" style="4" width="81.1406266625864"/>
    <col customWidth="true" max="6920" min="6920" outlineLevel="0" style="4" width="17.5703128237946"/>
    <col bestFit="true" customWidth="true" max="6922" min="6921" outlineLevel="0" style="4" width="15.1406249709246"/>
    <col bestFit="true" customWidth="true" max="7173" min="6923" outlineLevel="0" style="4" width="12.5703126546285"/>
    <col customWidth="true" max="7174" min="7174" outlineLevel="0" style="4" width="11.9999993233353"/>
    <col customWidth="true" max="7175" min="7175" outlineLevel="0" style="4" width="81.1406266625864"/>
    <col customWidth="true" max="7176" min="7176" outlineLevel="0" style="4" width="17.5703128237946"/>
    <col bestFit="true" customWidth="true" max="7178" min="7177" outlineLevel="0" style="4" width="15.1406249709246"/>
    <col bestFit="true" customWidth="true" max="7429" min="7179" outlineLevel="0" style="4" width="12.5703126546285"/>
    <col customWidth="true" max="7430" min="7430" outlineLevel="0" style="4" width="11.9999993233353"/>
    <col customWidth="true" max="7431" min="7431" outlineLevel="0" style="4" width="81.1406266625864"/>
    <col customWidth="true" max="7432" min="7432" outlineLevel="0" style="4" width="17.5703128237946"/>
    <col bestFit="true" customWidth="true" max="7434" min="7433" outlineLevel="0" style="4" width="15.1406249709246"/>
    <col bestFit="true" customWidth="true" max="7685" min="7435" outlineLevel="0" style="4" width="12.5703126546285"/>
    <col customWidth="true" max="7686" min="7686" outlineLevel="0" style="4" width="11.9999993233353"/>
    <col customWidth="true" max="7687" min="7687" outlineLevel="0" style="4" width="81.1406266625864"/>
    <col customWidth="true" max="7688" min="7688" outlineLevel="0" style="4" width="17.5703128237946"/>
    <col bestFit="true" customWidth="true" max="7690" min="7689" outlineLevel="0" style="4" width="15.1406249709246"/>
    <col bestFit="true" customWidth="true" max="7941" min="7691" outlineLevel="0" style="4" width="12.5703126546285"/>
    <col customWidth="true" max="7942" min="7942" outlineLevel="0" style="4" width="11.9999993233353"/>
    <col customWidth="true" max="7943" min="7943" outlineLevel="0" style="4" width="81.1406266625864"/>
    <col customWidth="true" max="7944" min="7944" outlineLevel="0" style="4" width="17.5703128237946"/>
    <col bestFit="true" customWidth="true" max="7946" min="7945" outlineLevel="0" style="4" width="15.1406249709246"/>
    <col bestFit="true" customWidth="true" max="8197" min="7947" outlineLevel="0" style="4" width="12.5703126546285"/>
    <col customWidth="true" max="8198" min="8198" outlineLevel="0" style="4" width="11.9999993233353"/>
    <col customWidth="true" max="8199" min="8199" outlineLevel="0" style="4" width="81.1406266625864"/>
    <col customWidth="true" max="8200" min="8200" outlineLevel="0" style="4" width="17.5703128237946"/>
    <col bestFit="true" customWidth="true" max="8202" min="8201" outlineLevel="0" style="4" width="15.1406249709246"/>
    <col bestFit="true" customWidth="true" max="8453" min="8203" outlineLevel="0" style="4" width="12.5703126546285"/>
    <col customWidth="true" max="8454" min="8454" outlineLevel="0" style="4" width="11.9999993233353"/>
    <col customWidth="true" max="8455" min="8455" outlineLevel="0" style="4" width="81.1406266625864"/>
    <col customWidth="true" max="8456" min="8456" outlineLevel="0" style="4" width="17.5703128237946"/>
    <col bestFit="true" customWidth="true" max="8458" min="8457" outlineLevel="0" style="4" width="15.1406249709246"/>
    <col bestFit="true" customWidth="true" max="8709" min="8459" outlineLevel="0" style="4" width="12.5703126546285"/>
    <col customWidth="true" max="8710" min="8710" outlineLevel="0" style="4" width="11.9999993233353"/>
    <col customWidth="true" max="8711" min="8711" outlineLevel="0" style="4" width="81.1406266625864"/>
    <col customWidth="true" max="8712" min="8712" outlineLevel="0" style="4" width="17.5703128237946"/>
    <col bestFit="true" customWidth="true" max="8714" min="8713" outlineLevel="0" style="4" width="15.1406249709246"/>
    <col bestFit="true" customWidth="true" max="8965" min="8715" outlineLevel="0" style="4" width="12.5703126546285"/>
    <col customWidth="true" max="8966" min="8966" outlineLevel="0" style="4" width="11.9999993233353"/>
    <col customWidth="true" max="8967" min="8967" outlineLevel="0" style="4" width="81.1406266625864"/>
    <col customWidth="true" max="8968" min="8968" outlineLevel="0" style="4" width="17.5703128237946"/>
    <col bestFit="true" customWidth="true" max="8970" min="8969" outlineLevel="0" style="4" width="15.1406249709246"/>
    <col bestFit="true" customWidth="true" max="9221" min="8971" outlineLevel="0" style="4" width="12.5703126546285"/>
    <col customWidth="true" max="9222" min="9222" outlineLevel="0" style="4" width="11.9999993233353"/>
    <col customWidth="true" max="9223" min="9223" outlineLevel="0" style="4" width="81.1406266625864"/>
    <col customWidth="true" max="9224" min="9224" outlineLevel="0" style="4" width="17.5703128237946"/>
    <col bestFit="true" customWidth="true" max="9226" min="9225" outlineLevel="0" style="4" width="15.1406249709246"/>
    <col bestFit="true" customWidth="true" max="9477" min="9227" outlineLevel="0" style="4" width="12.5703126546285"/>
    <col customWidth="true" max="9478" min="9478" outlineLevel="0" style="4" width="11.9999993233353"/>
    <col customWidth="true" max="9479" min="9479" outlineLevel="0" style="4" width="81.1406266625864"/>
    <col customWidth="true" max="9480" min="9480" outlineLevel="0" style="4" width="17.5703128237946"/>
    <col bestFit="true" customWidth="true" max="9482" min="9481" outlineLevel="0" style="4" width="15.1406249709246"/>
    <col bestFit="true" customWidth="true" max="9733" min="9483" outlineLevel="0" style="4" width="12.5703126546285"/>
    <col customWidth="true" max="9734" min="9734" outlineLevel="0" style="4" width="11.9999993233353"/>
    <col customWidth="true" max="9735" min="9735" outlineLevel="0" style="4" width="81.1406266625864"/>
    <col customWidth="true" max="9736" min="9736" outlineLevel="0" style="4" width="17.5703128237946"/>
    <col bestFit="true" customWidth="true" max="9738" min="9737" outlineLevel="0" style="4" width="15.1406249709246"/>
    <col bestFit="true" customWidth="true" max="9989" min="9739" outlineLevel="0" style="4" width="12.5703126546285"/>
    <col customWidth="true" max="9990" min="9990" outlineLevel="0" style="4" width="11.9999993233353"/>
    <col customWidth="true" max="9991" min="9991" outlineLevel="0" style="4" width="81.1406266625864"/>
    <col customWidth="true" max="9992" min="9992" outlineLevel="0" style="4" width="17.5703128237946"/>
    <col bestFit="true" customWidth="true" max="9994" min="9993" outlineLevel="0" style="4" width="15.1406249709246"/>
    <col bestFit="true" customWidth="true" max="10245" min="9995" outlineLevel="0" style="4" width="12.5703126546285"/>
    <col customWidth="true" max="10246" min="10246" outlineLevel="0" style="4" width="11.9999993233353"/>
    <col customWidth="true" max="10247" min="10247" outlineLevel="0" style="4" width="81.1406266625864"/>
    <col customWidth="true" max="10248" min="10248" outlineLevel="0" style="4" width="17.5703128237946"/>
    <col bestFit="true" customWidth="true" max="10250" min="10249" outlineLevel="0" style="4" width="15.1406249709246"/>
    <col bestFit="true" customWidth="true" max="10501" min="10251" outlineLevel="0" style="4" width="12.5703126546285"/>
    <col customWidth="true" max="10502" min="10502" outlineLevel="0" style="4" width="11.9999993233353"/>
    <col customWidth="true" max="10503" min="10503" outlineLevel="0" style="4" width="81.1406266625864"/>
    <col customWidth="true" max="10504" min="10504" outlineLevel="0" style="4" width="17.5703128237946"/>
    <col bestFit="true" customWidth="true" max="10506" min="10505" outlineLevel="0" style="4" width="15.1406249709246"/>
    <col bestFit="true" customWidth="true" max="10757" min="10507" outlineLevel="0" style="4" width="12.5703126546285"/>
    <col customWidth="true" max="10758" min="10758" outlineLevel="0" style="4" width="11.9999993233353"/>
    <col customWidth="true" max="10759" min="10759" outlineLevel="0" style="4" width="81.1406266625864"/>
    <col customWidth="true" max="10760" min="10760" outlineLevel="0" style="4" width="17.5703128237946"/>
    <col bestFit="true" customWidth="true" max="10762" min="10761" outlineLevel="0" style="4" width="15.1406249709246"/>
    <col bestFit="true" customWidth="true" max="11013" min="10763" outlineLevel="0" style="4" width="12.5703126546285"/>
    <col customWidth="true" max="11014" min="11014" outlineLevel="0" style="4" width="11.9999993233353"/>
    <col customWidth="true" max="11015" min="11015" outlineLevel="0" style="4" width="81.1406266625864"/>
    <col customWidth="true" max="11016" min="11016" outlineLevel="0" style="4" width="17.5703128237946"/>
    <col bestFit="true" customWidth="true" max="11018" min="11017" outlineLevel="0" style="4" width="15.1406249709246"/>
    <col bestFit="true" customWidth="true" max="11269" min="11019" outlineLevel="0" style="4" width="12.5703126546285"/>
    <col customWidth="true" max="11270" min="11270" outlineLevel="0" style="4" width="11.9999993233353"/>
    <col customWidth="true" max="11271" min="11271" outlineLevel="0" style="4" width="81.1406266625864"/>
    <col customWidth="true" max="11272" min="11272" outlineLevel="0" style="4" width="17.5703128237946"/>
    <col bestFit="true" customWidth="true" max="11274" min="11273" outlineLevel="0" style="4" width="15.1406249709246"/>
    <col bestFit="true" customWidth="true" max="11525" min="11275" outlineLevel="0" style="4" width="12.5703126546285"/>
    <col customWidth="true" max="11526" min="11526" outlineLevel="0" style="4" width="11.9999993233353"/>
    <col customWidth="true" max="11527" min="11527" outlineLevel="0" style="4" width="81.1406266625864"/>
    <col customWidth="true" max="11528" min="11528" outlineLevel="0" style="4" width="17.5703128237946"/>
    <col bestFit="true" customWidth="true" max="11530" min="11529" outlineLevel="0" style="4" width="15.1406249709246"/>
    <col bestFit="true" customWidth="true" max="11781" min="11531" outlineLevel="0" style="4" width="12.5703126546285"/>
    <col customWidth="true" max="11782" min="11782" outlineLevel="0" style="4" width="11.9999993233353"/>
    <col customWidth="true" max="11783" min="11783" outlineLevel="0" style="4" width="81.1406266625864"/>
    <col customWidth="true" max="11784" min="11784" outlineLevel="0" style="4" width="17.5703128237946"/>
    <col bestFit="true" customWidth="true" max="11786" min="11785" outlineLevel="0" style="4" width="15.1406249709246"/>
    <col bestFit="true" customWidth="true" max="12037" min="11787" outlineLevel="0" style="4" width="12.5703126546285"/>
    <col customWidth="true" max="12038" min="12038" outlineLevel="0" style="4" width="11.9999993233353"/>
    <col customWidth="true" max="12039" min="12039" outlineLevel="0" style="4" width="81.1406266625864"/>
    <col customWidth="true" max="12040" min="12040" outlineLevel="0" style="4" width="17.5703128237946"/>
    <col bestFit="true" customWidth="true" max="12042" min="12041" outlineLevel="0" style="4" width="15.1406249709246"/>
    <col bestFit="true" customWidth="true" max="12293" min="12043" outlineLevel="0" style="4" width="12.5703126546285"/>
    <col customWidth="true" max="12294" min="12294" outlineLevel="0" style="4" width="11.9999993233353"/>
    <col customWidth="true" max="12295" min="12295" outlineLevel="0" style="4" width="81.1406266625864"/>
    <col customWidth="true" max="12296" min="12296" outlineLevel="0" style="4" width="17.5703128237946"/>
    <col bestFit="true" customWidth="true" max="12298" min="12297" outlineLevel="0" style="4" width="15.1406249709246"/>
    <col bestFit="true" customWidth="true" max="12549" min="12299" outlineLevel="0" style="4" width="12.5703126546285"/>
    <col customWidth="true" max="12550" min="12550" outlineLevel="0" style="4" width="11.9999993233353"/>
    <col customWidth="true" max="12551" min="12551" outlineLevel="0" style="4" width="81.1406266625864"/>
    <col customWidth="true" max="12552" min="12552" outlineLevel="0" style="4" width="17.5703128237946"/>
    <col bestFit="true" customWidth="true" max="12554" min="12553" outlineLevel="0" style="4" width="15.1406249709246"/>
    <col bestFit="true" customWidth="true" max="12805" min="12555" outlineLevel="0" style="4" width="12.5703126546285"/>
    <col customWidth="true" max="12806" min="12806" outlineLevel="0" style="4" width="11.9999993233353"/>
    <col customWidth="true" max="12807" min="12807" outlineLevel="0" style="4" width="81.1406266625864"/>
    <col customWidth="true" max="12808" min="12808" outlineLevel="0" style="4" width="17.5703128237946"/>
    <col bestFit="true" customWidth="true" max="12810" min="12809" outlineLevel="0" style="4" width="15.1406249709246"/>
    <col bestFit="true" customWidth="true" max="13061" min="12811" outlineLevel="0" style="4" width="12.5703126546285"/>
    <col customWidth="true" max="13062" min="13062" outlineLevel="0" style="4" width="11.9999993233353"/>
    <col customWidth="true" max="13063" min="13063" outlineLevel="0" style="4" width="81.1406266625864"/>
    <col customWidth="true" max="13064" min="13064" outlineLevel="0" style="4" width="17.5703128237946"/>
    <col bestFit="true" customWidth="true" max="13066" min="13065" outlineLevel="0" style="4" width="15.1406249709246"/>
    <col bestFit="true" customWidth="true" max="13317" min="13067" outlineLevel="0" style="4" width="12.5703126546285"/>
    <col customWidth="true" max="13318" min="13318" outlineLevel="0" style="4" width="11.9999993233353"/>
    <col customWidth="true" max="13319" min="13319" outlineLevel="0" style="4" width="81.1406266625864"/>
    <col customWidth="true" max="13320" min="13320" outlineLevel="0" style="4" width="17.5703128237946"/>
    <col bestFit="true" customWidth="true" max="13322" min="13321" outlineLevel="0" style="4" width="15.1406249709246"/>
    <col bestFit="true" customWidth="true" max="13573" min="13323" outlineLevel="0" style="4" width="12.5703126546285"/>
    <col customWidth="true" max="13574" min="13574" outlineLevel="0" style="4" width="11.9999993233353"/>
    <col customWidth="true" max="13575" min="13575" outlineLevel="0" style="4" width="81.1406266625864"/>
    <col customWidth="true" max="13576" min="13576" outlineLevel="0" style="4" width="17.5703128237946"/>
    <col bestFit="true" customWidth="true" max="13578" min="13577" outlineLevel="0" style="4" width="15.1406249709246"/>
    <col bestFit="true" customWidth="true" max="13829" min="13579" outlineLevel="0" style="4" width="12.5703126546285"/>
    <col customWidth="true" max="13830" min="13830" outlineLevel="0" style="4" width="11.9999993233353"/>
    <col customWidth="true" max="13831" min="13831" outlineLevel="0" style="4" width="81.1406266625864"/>
    <col customWidth="true" max="13832" min="13832" outlineLevel="0" style="4" width="17.5703128237946"/>
    <col bestFit="true" customWidth="true" max="13834" min="13833" outlineLevel="0" style="4" width="15.1406249709246"/>
    <col bestFit="true" customWidth="true" max="14085" min="13835" outlineLevel="0" style="4" width="12.5703126546285"/>
    <col customWidth="true" max="14086" min="14086" outlineLevel="0" style="4" width="11.9999993233353"/>
    <col customWidth="true" max="14087" min="14087" outlineLevel="0" style="4" width="81.1406266625864"/>
    <col customWidth="true" max="14088" min="14088" outlineLevel="0" style="4" width="17.5703128237946"/>
    <col bestFit="true" customWidth="true" max="14090" min="14089" outlineLevel="0" style="4" width="15.1406249709246"/>
    <col bestFit="true" customWidth="true" max="14341" min="14091" outlineLevel="0" style="4" width="12.5703126546285"/>
    <col customWidth="true" max="14342" min="14342" outlineLevel="0" style="4" width="11.9999993233353"/>
    <col customWidth="true" max="14343" min="14343" outlineLevel="0" style="4" width="81.1406266625864"/>
    <col customWidth="true" max="14344" min="14344" outlineLevel="0" style="4" width="17.5703128237946"/>
    <col bestFit="true" customWidth="true" max="14346" min="14345" outlineLevel="0" style="4" width="15.1406249709246"/>
    <col bestFit="true" customWidth="true" max="14597" min="14347" outlineLevel="0" style="4" width="12.5703126546285"/>
    <col customWidth="true" max="14598" min="14598" outlineLevel="0" style="4" width="11.9999993233353"/>
    <col customWidth="true" max="14599" min="14599" outlineLevel="0" style="4" width="81.1406266625864"/>
    <col customWidth="true" max="14600" min="14600" outlineLevel="0" style="4" width="17.5703128237946"/>
    <col bestFit="true" customWidth="true" max="14602" min="14601" outlineLevel="0" style="4" width="15.1406249709246"/>
    <col bestFit="true" customWidth="true" max="14853" min="14603" outlineLevel="0" style="4" width="12.5703126546285"/>
    <col customWidth="true" max="14854" min="14854" outlineLevel="0" style="4" width="11.9999993233353"/>
    <col customWidth="true" max="14855" min="14855" outlineLevel="0" style="4" width="81.1406266625864"/>
    <col customWidth="true" max="14856" min="14856" outlineLevel="0" style="4" width="17.5703128237946"/>
    <col bestFit="true" customWidth="true" max="14858" min="14857" outlineLevel="0" style="4" width="15.1406249709246"/>
    <col bestFit="true" customWidth="true" max="15109" min="14859" outlineLevel="0" style="4" width="12.5703126546285"/>
    <col customWidth="true" max="15110" min="15110" outlineLevel="0" style="4" width="11.9999993233353"/>
    <col customWidth="true" max="15111" min="15111" outlineLevel="0" style="4" width="81.1406266625864"/>
    <col customWidth="true" max="15112" min="15112" outlineLevel="0" style="4" width="17.5703128237946"/>
    <col bestFit="true" customWidth="true" max="15114" min="15113" outlineLevel="0" style="4" width="15.1406249709246"/>
    <col bestFit="true" customWidth="true" max="15365" min="15115" outlineLevel="0" style="4" width="12.5703126546285"/>
    <col customWidth="true" max="15366" min="15366" outlineLevel="0" style="4" width="11.9999993233353"/>
    <col customWidth="true" max="15367" min="15367" outlineLevel="0" style="4" width="81.1406266625864"/>
    <col customWidth="true" max="15368" min="15368" outlineLevel="0" style="4" width="17.5703128237946"/>
    <col bestFit="true" customWidth="true" max="15370" min="15369" outlineLevel="0" style="4" width="15.1406249709246"/>
    <col bestFit="true" customWidth="true" max="15621" min="15371" outlineLevel="0" style="4" width="12.5703126546285"/>
    <col customWidth="true" max="15622" min="15622" outlineLevel="0" style="4" width="11.9999993233353"/>
    <col customWidth="true" max="15623" min="15623" outlineLevel="0" style="4" width="81.1406266625864"/>
    <col customWidth="true" max="15624" min="15624" outlineLevel="0" style="4" width="17.5703128237946"/>
    <col bestFit="true" customWidth="true" max="15626" min="15625" outlineLevel="0" style="4" width="15.1406249709246"/>
    <col bestFit="true" customWidth="true" max="15877" min="15627" outlineLevel="0" style="4" width="12.5703126546285"/>
    <col customWidth="true" max="15878" min="15878" outlineLevel="0" style="4" width="11.9999993233353"/>
    <col customWidth="true" max="15879" min="15879" outlineLevel="0" style="4" width="81.1406266625864"/>
    <col customWidth="true" max="15880" min="15880" outlineLevel="0" style="4" width="17.5703128237946"/>
    <col bestFit="true" customWidth="true" max="15882" min="15881" outlineLevel="0" style="4" width="15.1406249709246"/>
    <col bestFit="true" customWidth="true" max="16133" min="15883" outlineLevel="0" style="4" width="12.5703126546285"/>
    <col customWidth="true" max="16134" min="16134" outlineLevel="0" style="4" width="11.9999993233353"/>
    <col customWidth="true" max="16135" min="16135" outlineLevel="0" style="4" width="81.1406266625864"/>
    <col customWidth="true" max="16136" min="16136" outlineLevel="0" style="4" width="17.5703128237946"/>
    <col bestFit="true" customWidth="true" max="16138" min="16137" outlineLevel="0" style="4" width="15.1406249709246"/>
    <col bestFit="true" customWidth="true" max="16384" min="16139" outlineLevel="0" style="4" width="12.5703126546285"/>
  </cols>
  <sheetData>
    <row outlineLevel="0" r="1">
      <c r="L1" s="199" t="n"/>
      <c r="M1" s="4" t="s">
        <v>227</v>
      </c>
    </row>
    <row outlineLevel="0" r="2">
      <c r="L2" s="199" t="n"/>
    </row>
    <row outlineLevel="0" r="3">
      <c r="A3" s="200" t="n"/>
      <c r="B3" s="200" t="s"/>
      <c r="C3" s="200" t="s"/>
      <c r="D3" s="200" t="s"/>
      <c r="E3" s="200" t="s"/>
      <c r="F3" s="200" t="s"/>
      <c r="G3" s="200" t="s"/>
      <c r="H3" s="200" t="s"/>
      <c r="I3" s="200" t="s"/>
      <c r="J3" s="200" t="s"/>
      <c r="K3" s="200" t="s"/>
      <c r="L3" s="200" t="s"/>
      <c r="M3" s="200" t="n"/>
    </row>
    <row outlineLevel="0" r="4">
      <c r="A4" s="200" t="s">
        <v>228</v>
      </c>
      <c r="B4" s="200" t="s"/>
      <c r="C4" s="200" t="s"/>
      <c r="D4" s="200" t="s"/>
      <c r="E4" s="200" t="s"/>
      <c r="F4" s="200" t="s"/>
      <c r="G4" s="200" t="s"/>
      <c r="H4" s="200" t="s"/>
      <c r="I4" s="200" t="s"/>
      <c r="J4" s="200" t="s"/>
      <c r="K4" s="200" t="s"/>
      <c r="L4" s="200" t="s"/>
      <c r="M4" s="200" t="n"/>
    </row>
    <row outlineLevel="0" r="5">
      <c r="A5" s="35" t="s">
        <v>229</v>
      </c>
      <c r="B5" s="35" t="s"/>
      <c r="C5" s="35" t="s"/>
      <c r="D5" s="35" t="s"/>
      <c r="E5" s="35" t="s"/>
      <c r="F5" s="35" t="s"/>
      <c r="G5" s="35" t="s"/>
      <c r="H5" s="35" t="s"/>
      <c r="I5" s="35" t="s"/>
      <c r="J5" s="35" t="s"/>
      <c r="K5" s="35" t="s"/>
      <c r="L5" s="35" t="s"/>
      <c r="M5" s="35" t="n"/>
    </row>
    <row outlineLevel="0" r="6">
      <c r="A6" s="35" t="n"/>
      <c r="B6" s="35" t="n"/>
      <c r="C6" s="35" t="n"/>
      <c r="D6" s="35" t="n"/>
      <c r="E6" s="35" t="n"/>
      <c r="F6" s="35" t="n"/>
      <c r="G6" s="35" t="n"/>
      <c r="H6" s="35" t="n"/>
      <c r="I6" s="35" t="n"/>
      <c r="J6" s="35" t="n"/>
      <c r="K6" s="35" t="n"/>
      <c r="L6" s="35" t="n"/>
      <c r="M6" s="35" t="n"/>
    </row>
    <row outlineLevel="0" r="7">
      <c r="L7" s="9" t="n"/>
      <c r="M7" s="9" t="s">
        <v>230</v>
      </c>
    </row>
    <row ht="110.25" outlineLevel="0" r="8">
      <c r="A8" s="126" t="s">
        <v>231</v>
      </c>
      <c r="B8" s="127" t="s">
        <v>122</v>
      </c>
      <c r="C8" s="127" t="s">
        <v>232</v>
      </c>
      <c r="D8" s="127" t="s">
        <v>233</v>
      </c>
      <c r="E8" s="127" t="s">
        <v>234</v>
      </c>
      <c r="F8" s="127" t="s">
        <v>235</v>
      </c>
      <c r="G8" s="127" t="s">
        <v>236</v>
      </c>
      <c r="H8" s="127" t="s">
        <v>237</v>
      </c>
      <c r="I8" s="201" t="s">
        <v>238</v>
      </c>
      <c r="J8" s="127" t="s">
        <v>239</v>
      </c>
      <c r="K8" s="201" t="s">
        <v>240</v>
      </c>
      <c r="L8" s="127" t="s">
        <v>241</v>
      </c>
      <c r="M8" s="201" t="s">
        <v>242</v>
      </c>
    </row>
    <row ht="37.5" outlineLevel="0" r="9">
      <c r="A9" s="202" t="s">
        <v>243</v>
      </c>
      <c r="B9" s="203" t="s">
        <v>244</v>
      </c>
      <c r="C9" s="204" t="n">
        <v>1028369.4</v>
      </c>
      <c r="D9" s="204" t="n">
        <v>1534891.79</v>
      </c>
      <c r="E9" s="204" t="n">
        <v>1174703.59</v>
      </c>
      <c r="F9" s="204" t="n">
        <v>1329795.47</v>
      </c>
      <c r="G9" s="204" t="n">
        <v>1260678.37</v>
      </c>
      <c r="H9" s="204" t="n">
        <f aca="false" ca="false" dt2D="false" dtr="false" t="normal">G9-E9</f>
        <v>85974.78000000026</v>
      </c>
      <c r="I9" s="204" t="n">
        <f aca="false" ca="false" dt2D="false" dtr="false" t="normal">G9-F9</f>
        <v>-69117.09999999986</v>
      </c>
      <c r="J9" s="204" t="n">
        <v>1147263.37</v>
      </c>
      <c r="K9" s="204" t="n">
        <f aca="false" ca="false" dt2D="false" dtr="false" t="normal">J9-G9</f>
        <v>-113415</v>
      </c>
      <c r="L9" s="204" t="n">
        <v>1188476.59</v>
      </c>
      <c r="M9" s="204" t="n">
        <f aca="false" ca="false" dt2D="false" dtr="false" t="normal">L9-J9</f>
        <v>41213.220000000205</v>
      </c>
      <c r="N9" s="202" t="s">
        <v>243</v>
      </c>
      <c r="O9" s="205" t="s">
        <v>243</v>
      </c>
    </row>
    <row ht="75" outlineLevel="0" r="10">
      <c r="A10" s="202" t="s">
        <v>245</v>
      </c>
      <c r="B10" s="203" t="s">
        <v>246</v>
      </c>
      <c r="C10" s="204" t="n">
        <v>2062.01</v>
      </c>
      <c r="D10" s="204" t="n">
        <v>2316.54</v>
      </c>
      <c r="E10" s="204" t="n">
        <v>2316.54</v>
      </c>
      <c r="F10" s="204" t="n">
        <v>2240.24</v>
      </c>
      <c r="G10" s="204" t="n">
        <v>2264.09</v>
      </c>
      <c r="H10" s="204" t="n">
        <f aca="false" ca="false" dt2D="false" dtr="false" t="normal">G10-E10</f>
        <v>-52.44999999999982</v>
      </c>
      <c r="I10" s="204" t="n">
        <f aca="false" ca="false" dt2D="false" dtr="false" t="normal">G10-F10</f>
        <v>23.850000000000364</v>
      </c>
      <c r="J10" s="204" t="n">
        <v>2264.09</v>
      </c>
      <c r="K10" s="204" t="n">
        <f aca="false" ca="false" dt2D="false" dtr="false" t="normal">J10-G10</f>
        <v>0</v>
      </c>
      <c r="L10" s="204" t="n">
        <v>2264.09</v>
      </c>
      <c r="M10" s="204" t="n">
        <f aca="false" ca="false" dt2D="false" dtr="false" t="normal">L10-J10</f>
        <v>0</v>
      </c>
      <c r="N10" s="202" t="s">
        <v>245</v>
      </c>
      <c r="O10" s="206" t="s">
        <v>245</v>
      </c>
    </row>
    <row ht="112.5" outlineLevel="0" r="11">
      <c r="A11" s="202" t="s">
        <v>247</v>
      </c>
      <c r="B11" s="203" t="s">
        <v>248</v>
      </c>
      <c r="C11" s="204" t="n">
        <v>54247.52</v>
      </c>
      <c r="D11" s="204" t="n">
        <v>53386.06</v>
      </c>
      <c r="E11" s="204" t="n">
        <v>53334.71</v>
      </c>
      <c r="F11" s="204" t="n">
        <v>56849.63</v>
      </c>
      <c r="G11" s="204" t="n">
        <v>57545.53</v>
      </c>
      <c r="H11" s="204" t="n">
        <f aca="false" ca="false" dt2D="false" dtr="false" t="normal">G11-E11</f>
        <v>4210.820000000007</v>
      </c>
      <c r="I11" s="204" t="n">
        <f aca="false" ca="false" dt2D="false" dtr="false" t="normal">G11-F11</f>
        <v>695.9000000000015</v>
      </c>
      <c r="J11" s="204" t="n">
        <v>57545.53</v>
      </c>
      <c r="K11" s="204" t="n">
        <f aca="false" ca="false" dt2D="false" dtr="false" t="normal">J11-G11</f>
        <v>0</v>
      </c>
      <c r="L11" s="204" t="n">
        <v>57545.53</v>
      </c>
      <c r="M11" s="204" t="n">
        <f aca="false" ca="false" dt2D="false" dtr="false" t="normal">L11-J11</f>
        <v>0</v>
      </c>
      <c r="N11" s="202" t="s">
        <v>247</v>
      </c>
      <c r="O11" s="206" t="s">
        <v>247</v>
      </c>
    </row>
    <row ht="150" outlineLevel="0" r="12">
      <c r="A12" s="202" t="s">
        <v>249</v>
      </c>
      <c r="B12" s="203" t="s">
        <v>250</v>
      </c>
      <c r="C12" s="204" t="n">
        <v>259754.5</v>
      </c>
      <c r="D12" s="204" t="n">
        <v>278431.08</v>
      </c>
      <c r="E12" s="204" t="n">
        <v>278186.14</v>
      </c>
      <c r="F12" s="204" t="n">
        <v>291486.71</v>
      </c>
      <c r="G12" s="204" t="n">
        <v>302910.03</v>
      </c>
      <c r="H12" s="204" t="n">
        <f aca="false" ca="false" dt2D="false" dtr="false" t="normal">G12-E12</f>
        <v>24723.890000000014</v>
      </c>
      <c r="I12" s="204" t="n">
        <f aca="false" ca="false" dt2D="false" dtr="false" t="normal">G12-F12</f>
        <v>11423.320000000007</v>
      </c>
      <c r="J12" s="204" t="n">
        <v>303269.29</v>
      </c>
      <c r="K12" s="204" t="n">
        <f aca="false" ca="false" dt2D="false" dtr="false" t="normal">J12-G12</f>
        <v>359.2599999999511</v>
      </c>
      <c r="L12" s="204" t="n">
        <v>303269.29</v>
      </c>
      <c r="M12" s="204" t="n">
        <f aca="false" ca="false" dt2D="false" dtr="false" t="normal">L12-J12</f>
        <v>0</v>
      </c>
      <c r="N12" s="202" t="s">
        <v>249</v>
      </c>
      <c r="O12" s="206" t="s">
        <v>249</v>
      </c>
    </row>
    <row outlineLevel="0" r="13">
      <c r="A13" s="202" t="s">
        <v>251</v>
      </c>
      <c r="B13" s="203" t="s">
        <v>252</v>
      </c>
      <c r="C13" s="204" t="n">
        <v>1217.44</v>
      </c>
      <c r="D13" s="204" t="n">
        <v>1217.44</v>
      </c>
      <c r="E13" s="204" t="n">
        <v>1020</v>
      </c>
      <c r="F13" s="204" t="n">
        <v>56.23</v>
      </c>
      <c r="G13" s="204" t="n">
        <v>85.7</v>
      </c>
      <c r="H13" s="204" t="n">
        <f aca="false" ca="false" dt2D="false" dtr="false" t="normal">G13-E13</f>
        <v>-934.3</v>
      </c>
      <c r="I13" s="204" t="n">
        <f aca="false" ca="false" dt2D="false" dtr="false" t="normal">G13-F13</f>
        <v>29.470000000000006</v>
      </c>
      <c r="J13" s="204" t="n">
        <v>51.99</v>
      </c>
      <c r="K13" s="204" t="n">
        <f aca="false" ca="false" dt2D="false" dtr="false" t="normal">J13-G13</f>
        <v>-33.71</v>
      </c>
      <c r="L13" s="204" t="n">
        <v>44.06</v>
      </c>
      <c r="M13" s="204" t="n">
        <f aca="false" ca="false" dt2D="false" dtr="false" t="normal">L13-J13</f>
        <v>-7.93</v>
      </c>
      <c r="N13" s="202" t="s">
        <v>251</v>
      </c>
      <c r="O13" s="206" t="s">
        <v>251</v>
      </c>
    </row>
    <row ht="112.5" outlineLevel="0" r="14">
      <c r="A14" s="202" t="s">
        <v>253</v>
      </c>
      <c r="B14" s="203" t="s">
        <v>254</v>
      </c>
      <c r="C14" s="204" t="n">
        <v>78848.79</v>
      </c>
      <c r="D14" s="204" t="n">
        <v>84257.02</v>
      </c>
      <c r="E14" s="204" t="n">
        <v>84251.64</v>
      </c>
      <c r="F14" s="204" t="n">
        <v>80184.32</v>
      </c>
      <c r="G14" s="204" t="n">
        <v>83837.41</v>
      </c>
      <c r="H14" s="204" t="n">
        <f aca="false" ca="false" dt2D="false" dtr="false" t="normal">G14-E14</f>
        <v>-414.2299999999959</v>
      </c>
      <c r="I14" s="204" t="n">
        <f aca="false" ca="false" dt2D="false" dtr="false" t="normal">G14-F14</f>
        <v>3653.0899999999965</v>
      </c>
      <c r="J14" s="204" t="n">
        <v>83887.69</v>
      </c>
      <c r="K14" s="204" t="n">
        <f aca="false" ca="false" dt2D="false" dtr="false" t="normal">J14-G14</f>
        <v>50.279999999998836</v>
      </c>
      <c r="L14" s="204" t="n">
        <v>83887.69</v>
      </c>
      <c r="M14" s="204" t="n">
        <f aca="false" ca="false" dt2D="false" dtr="false" t="normal">L14-J14</f>
        <v>0</v>
      </c>
      <c r="N14" s="202" t="s">
        <v>253</v>
      </c>
      <c r="O14" s="206" t="s">
        <v>253</v>
      </c>
    </row>
    <row ht="37.5" outlineLevel="0" r="15">
      <c r="A15" s="202" t="s">
        <v>255</v>
      </c>
      <c r="B15" s="207" t="s">
        <v>256</v>
      </c>
      <c r="C15" s="204" t="n">
        <v>0</v>
      </c>
      <c r="D15" s="204" t="n">
        <v>0</v>
      </c>
      <c r="E15" s="204" t="n">
        <v>0</v>
      </c>
      <c r="F15" s="204" t="n">
        <v>0</v>
      </c>
      <c r="G15" s="204" t="n">
        <v>0</v>
      </c>
      <c r="H15" s="204" t="n">
        <f aca="false" ca="false" dt2D="false" dtr="false" t="normal">G15-E15</f>
        <v>0</v>
      </c>
      <c r="I15" s="204" t="n">
        <f aca="false" ca="false" dt2D="false" dtr="false" t="normal">G15-F15</f>
        <v>0</v>
      </c>
      <c r="J15" s="204" t="n">
        <v>0</v>
      </c>
      <c r="K15" s="204" t="n">
        <f aca="false" ca="false" dt2D="false" dtr="false" t="normal">J15-G15</f>
        <v>0</v>
      </c>
      <c r="L15" s="204" t="n">
        <v>41221.15</v>
      </c>
      <c r="M15" s="204" t="n">
        <f aca="false" ca="false" dt2D="false" dtr="false" t="normal">L15-J15</f>
        <v>41221.15</v>
      </c>
      <c r="N15" s="202" t="s">
        <v>255</v>
      </c>
      <c r="O15" s="206" t="s">
        <v>255</v>
      </c>
    </row>
    <row ht="56.25" outlineLevel="0" r="16">
      <c r="A16" s="202" t="s">
        <v>257</v>
      </c>
      <c r="B16" s="207" t="s">
        <v>258</v>
      </c>
      <c r="C16" s="204" t="n">
        <v>0</v>
      </c>
      <c r="D16" s="204" t="n">
        <v>309228.81</v>
      </c>
      <c r="E16" s="204" t="n">
        <v>220492.89</v>
      </c>
      <c r="F16" s="204" t="n">
        <v>25881.07</v>
      </c>
      <c r="G16" s="204" t="n">
        <v>0</v>
      </c>
      <c r="H16" s="204" t="n">
        <f aca="false" ca="false" dt2D="false" dtr="false" t="normal">G16-E16</f>
        <v>-220492.89</v>
      </c>
      <c r="I16" s="204" t="n">
        <f aca="false" ca="false" dt2D="false" dtr="false" t="normal">G16-F16</f>
        <v>-25881.07</v>
      </c>
      <c r="J16" s="204" t="n">
        <v>0</v>
      </c>
      <c r="K16" s="204" t="n">
        <f aca="false" ca="false" dt2D="false" dtr="false" t="normal">J16-G16</f>
        <v>0</v>
      </c>
      <c r="L16" s="204" t="n">
        <v>0</v>
      </c>
      <c r="M16" s="204" t="n">
        <f aca="false" ca="false" dt2D="false" dtr="false" t="normal">L16-J16</f>
        <v>0</v>
      </c>
      <c r="N16" s="202" t="s">
        <v>257</v>
      </c>
      <c r="O16" s="206" t="n"/>
    </row>
    <row outlineLevel="0" r="17">
      <c r="A17" s="202" t="s">
        <v>259</v>
      </c>
      <c r="B17" s="203" t="s">
        <v>260</v>
      </c>
      <c r="C17" s="204" t="n">
        <v>37016.23</v>
      </c>
      <c r="D17" s="204" t="n">
        <v>236563.79</v>
      </c>
      <c r="E17" s="204" t="n">
        <v>0</v>
      </c>
      <c r="F17" s="204" t="n">
        <v>3528.09</v>
      </c>
      <c r="G17" s="204" t="n">
        <v>175582.28</v>
      </c>
      <c r="H17" s="204" t="n">
        <f aca="false" ca="false" dt2D="false" dtr="false" t="normal">G17-E17</f>
        <v>175582.28</v>
      </c>
      <c r="I17" s="204" t="n">
        <f aca="false" ca="false" dt2D="false" dtr="false" t="normal">G17-F17</f>
        <v>172054.19</v>
      </c>
      <c r="J17" s="204" t="n">
        <v>60000</v>
      </c>
      <c r="K17" s="204" t="n">
        <f aca="false" ca="false" dt2D="false" dtr="false" t="normal">J17-G17</f>
        <v>-115582.28</v>
      </c>
      <c r="L17" s="204" t="n">
        <f aca="false" ca="false" dt2D="false" dtr="false" t="normal">60000-7600</f>
        <v>52400</v>
      </c>
      <c r="M17" s="204" t="n">
        <f aca="false" ca="false" dt2D="false" dtr="false" t="normal">L17-J17</f>
        <v>-7600</v>
      </c>
      <c r="N17" s="202" t="s">
        <v>259</v>
      </c>
      <c r="O17" s="206" t="s">
        <v>259</v>
      </c>
    </row>
    <row ht="37.5" outlineLevel="0" r="18">
      <c r="A18" s="202" t="s">
        <v>261</v>
      </c>
      <c r="B18" s="203" t="s">
        <v>262</v>
      </c>
      <c r="C18" s="204" t="n">
        <v>595222.91</v>
      </c>
      <c r="D18" s="204" t="n">
        <v>569491.05</v>
      </c>
      <c r="E18" s="204" t="n">
        <v>535101.67</v>
      </c>
      <c r="F18" s="204" t="n">
        <v>869569.18</v>
      </c>
      <c r="G18" s="204" t="n">
        <v>638453.33</v>
      </c>
      <c r="H18" s="204" t="n">
        <f aca="false" ca="false" dt2D="false" dtr="false" t="normal">G18-E18</f>
        <v>103351.66000000003</v>
      </c>
      <c r="I18" s="204" t="n">
        <f aca="false" ca="false" dt2D="false" dtr="false" t="normal">G18-F18</f>
        <v>-231115.8500000001</v>
      </c>
      <c r="J18" s="204" t="n">
        <v>640244.78</v>
      </c>
      <c r="K18" s="204" t="n">
        <f aca="false" ca="false" dt2D="false" dtr="false" t="normal">J18-G18</f>
        <v>1791.4500000001863</v>
      </c>
      <c r="L18" s="204" t="n">
        <v>640244.78</v>
      </c>
      <c r="M18" s="204" t="n">
        <f aca="false" ca="false" dt2D="false" dtr="false" t="normal">L18-J18</f>
        <v>0</v>
      </c>
      <c r="N18" s="202" t="s">
        <v>261</v>
      </c>
      <c r="O18" s="206" t="s">
        <v>261</v>
      </c>
    </row>
    <row ht="56.25" outlineLevel="0" r="19">
      <c r="A19" s="202" t="s">
        <v>263</v>
      </c>
      <c r="B19" s="203" t="s">
        <v>264</v>
      </c>
      <c r="C19" s="204" t="n">
        <v>121142.84</v>
      </c>
      <c r="D19" s="204" t="n">
        <v>129667.37</v>
      </c>
      <c r="E19" s="204" t="n">
        <v>128608.35</v>
      </c>
      <c r="F19" s="204" t="n">
        <v>158330.51</v>
      </c>
      <c r="G19" s="204" t="n">
        <v>131556.07</v>
      </c>
      <c r="H19" s="204" t="n">
        <f aca="false" ca="false" dt2D="false" dtr="false" t="normal">G19-E19</f>
        <v>2947.720000000001</v>
      </c>
      <c r="I19" s="204" t="n">
        <f aca="false" ca="false" dt2D="false" dtr="false" t="normal">G19-F19</f>
        <v>-26774.440000000002</v>
      </c>
      <c r="J19" s="204" t="n">
        <v>131764.33</v>
      </c>
      <c r="K19" s="204" t="n">
        <f aca="false" ca="false" dt2D="false" dtr="false" t="normal">J19-G19</f>
        <v>208.2599999999802</v>
      </c>
      <c r="L19" s="204" t="n">
        <v>131764.33</v>
      </c>
      <c r="M19" s="204" t="n">
        <f aca="false" ca="false" dt2D="false" dtr="false" t="normal">L19-J19</f>
        <v>0</v>
      </c>
      <c r="N19" s="202" t="s">
        <v>263</v>
      </c>
      <c r="O19" s="208" t="s">
        <v>263</v>
      </c>
    </row>
    <row ht="93.75" outlineLevel="0" r="20">
      <c r="A20" s="202" t="s">
        <v>265</v>
      </c>
      <c r="B20" s="203" t="s">
        <v>266</v>
      </c>
      <c r="C20" s="204" t="n">
        <v>120642.84</v>
      </c>
      <c r="D20" s="204" t="n">
        <v>129182.41</v>
      </c>
      <c r="E20" s="204" t="n">
        <v>128123.39</v>
      </c>
      <c r="F20" s="204" t="n">
        <v>157830.51</v>
      </c>
      <c r="G20" s="204" t="n">
        <v>131056.07</v>
      </c>
      <c r="H20" s="204" t="n">
        <f aca="false" ca="false" dt2D="false" dtr="false" t="normal">G20-E20</f>
        <v>2932.6800000000076</v>
      </c>
      <c r="I20" s="204" t="n">
        <f aca="false" ca="false" dt2D="false" dtr="false" t="normal">G20-F20</f>
        <v>-26774.440000000002</v>
      </c>
      <c r="J20" s="204" t="n">
        <v>131264.33</v>
      </c>
      <c r="K20" s="204" t="n">
        <f aca="false" ca="false" dt2D="false" dtr="false" t="normal">J20-G20</f>
        <v>208.2599999999802</v>
      </c>
      <c r="L20" s="204" t="n">
        <v>131264.33</v>
      </c>
      <c r="M20" s="204" t="n">
        <f aca="false" ca="false" dt2D="false" dtr="false" t="normal">L20-J20</f>
        <v>0</v>
      </c>
      <c r="N20" s="202" t="s">
        <v>265</v>
      </c>
      <c r="O20" s="209" t="s">
        <v>265</v>
      </c>
    </row>
    <row ht="75" outlineLevel="0" r="21">
      <c r="A21" s="202" t="s">
        <v>267</v>
      </c>
      <c r="B21" s="203" t="s">
        <v>268</v>
      </c>
      <c r="C21" s="204" t="n">
        <v>500</v>
      </c>
      <c r="D21" s="204" t="n">
        <v>484.96</v>
      </c>
      <c r="E21" s="204" t="n">
        <v>484.96</v>
      </c>
      <c r="F21" s="204" t="n">
        <v>500</v>
      </c>
      <c r="G21" s="204" t="n">
        <v>500</v>
      </c>
      <c r="H21" s="204" t="n">
        <f aca="false" ca="false" dt2D="false" dtr="false" t="normal">G21-E21</f>
        <v>15.04000000000002</v>
      </c>
      <c r="I21" s="204" t="n">
        <f aca="false" ca="false" dt2D="false" dtr="false" t="normal">G21-F21</f>
        <v>0</v>
      </c>
      <c r="J21" s="204" t="n">
        <v>500</v>
      </c>
      <c r="K21" s="204" t="n">
        <f aca="false" ca="false" dt2D="false" dtr="false" t="normal">J21-G21</f>
        <v>0</v>
      </c>
      <c r="L21" s="204" t="n">
        <v>500</v>
      </c>
      <c r="M21" s="204" t="n">
        <f aca="false" ca="false" dt2D="false" dtr="false" t="normal">L21-J21</f>
        <v>0</v>
      </c>
      <c r="N21" s="202" t="s">
        <v>267</v>
      </c>
      <c r="O21" s="206" t="s">
        <v>267</v>
      </c>
    </row>
    <row outlineLevel="0" r="22">
      <c r="A22" s="202" t="s">
        <v>269</v>
      </c>
      <c r="B22" s="203" t="s">
        <v>270</v>
      </c>
      <c r="C22" s="204" t="n">
        <v>1432205.09</v>
      </c>
      <c r="D22" s="204" t="n">
        <v>1467862.55</v>
      </c>
      <c r="E22" s="204" t="n">
        <v>1395062.5</v>
      </c>
      <c r="F22" s="204" t="n">
        <v>2324011.32</v>
      </c>
      <c r="G22" s="204" t="n">
        <v>567449.31</v>
      </c>
      <c r="H22" s="204" t="n">
        <f aca="false" ca="false" dt2D="false" dtr="false" t="normal">G22-E22</f>
        <v>-827613.1899999998</v>
      </c>
      <c r="I22" s="204" t="n">
        <f aca="false" ca="false" dt2D="false" dtr="false" t="normal">G22-F22</f>
        <v>-1756562.0099999998</v>
      </c>
      <c r="J22" s="204" t="n">
        <v>580594.22</v>
      </c>
      <c r="K22" s="204" t="n">
        <f aca="false" ca="false" dt2D="false" dtr="false" t="normal">J22-G22</f>
        <v>13144.910000000033</v>
      </c>
      <c r="L22" s="204" t="n">
        <v>580594.22</v>
      </c>
      <c r="M22" s="204" t="n">
        <f aca="false" ca="false" dt2D="false" dtr="false" t="normal">L22-J22</f>
        <v>0</v>
      </c>
      <c r="N22" s="202" t="s">
        <v>269</v>
      </c>
      <c r="O22" s="205" t="s">
        <v>269</v>
      </c>
    </row>
    <row outlineLevel="0" r="23">
      <c r="A23" s="202" t="s">
        <v>271</v>
      </c>
      <c r="B23" s="203" t="s">
        <v>272</v>
      </c>
      <c r="C23" s="204" t="n">
        <v>3507.19</v>
      </c>
      <c r="D23" s="204" t="n">
        <v>10938.07</v>
      </c>
      <c r="E23" s="204" t="n">
        <v>10938.06</v>
      </c>
      <c r="F23" s="204" t="n">
        <v>13080.2</v>
      </c>
      <c r="G23" s="204" t="n">
        <v>4981.47</v>
      </c>
      <c r="H23" s="204" t="n">
        <f aca="false" ca="false" dt2D="false" dtr="false" t="normal">G23-E23</f>
        <v>-5956.589999999999</v>
      </c>
      <c r="I23" s="204" t="n">
        <f aca="false" ca="false" dt2D="false" dtr="false" t="normal">G23-F23</f>
        <v>-8098.7300000000005</v>
      </c>
      <c r="J23" s="204" t="n">
        <v>4981.47</v>
      </c>
      <c r="K23" s="204" t="n">
        <f aca="false" ca="false" dt2D="false" dtr="false" t="normal">J23-G23</f>
        <v>0</v>
      </c>
      <c r="L23" s="204" t="n">
        <v>4981.47</v>
      </c>
      <c r="M23" s="204" t="n">
        <f aca="false" ca="false" dt2D="false" dtr="false" t="normal">L23-J23</f>
        <v>0</v>
      </c>
      <c r="N23" s="202" t="s">
        <v>271</v>
      </c>
      <c r="O23" s="206" t="s">
        <v>271</v>
      </c>
    </row>
    <row outlineLevel="0" r="24">
      <c r="A24" s="202" t="s">
        <v>273</v>
      </c>
      <c r="B24" s="203" t="s">
        <v>274</v>
      </c>
      <c r="C24" s="204" t="n">
        <v>21041.64</v>
      </c>
      <c r="D24" s="204" t="n">
        <v>25801.66</v>
      </c>
      <c r="E24" s="204" t="n">
        <v>25801.66</v>
      </c>
      <c r="F24" s="204" t="n">
        <v>25103.21</v>
      </c>
      <c r="G24" s="204" t="n">
        <v>21823.19</v>
      </c>
      <c r="H24" s="204" t="n">
        <f aca="false" ca="false" dt2D="false" dtr="false" t="normal">G24-E24</f>
        <v>-3978.4699999999975</v>
      </c>
      <c r="I24" s="204" t="n">
        <f aca="false" ca="false" dt2D="false" dtr="false" t="normal">G24-F24</f>
        <v>-3280.0200000000004</v>
      </c>
      <c r="J24" s="204" t="n">
        <v>21837.32</v>
      </c>
      <c r="K24" s="204" t="n">
        <f aca="false" ca="false" dt2D="false" dtr="false" t="normal">J24-G24</f>
        <v>14.130000000001019</v>
      </c>
      <c r="L24" s="204" t="n">
        <v>21837.32</v>
      </c>
      <c r="M24" s="204" t="n">
        <f aca="false" ca="false" dt2D="false" dtr="false" t="normal">L24-J24</f>
        <v>0</v>
      </c>
      <c r="N24" s="202" t="s">
        <v>273</v>
      </c>
      <c r="O24" s="206" t="s">
        <v>273</v>
      </c>
    </row>
    <row ht="37.5" outlineLevel="0" r="25">
      <c r="A25" s="202" t="s">
        <v>275</v>
      </c>
      <c r="B25" s="203" t="s">
        <v>276</v>
      </c>
      <c r="C25" s="204" t="n">
        <v>1366869.36</v>
      </c>
      <c r="D25" s="204" t="n">
        <v>1397343.77</v>
      </c>
      <c r="E25" s="204" t="n">
        <v>1326731.19</v>
      </c>
      <c r="F25" s="204" t="n">
        <v>2108675.49</v>
      </c>
      <c r="G25" s="204" t="n">
        <v>524796.85</v>
      </c>
      <c r="H25" s="204" t="n">
        <f aca="false" ca="false" dt2D="false" dtr="false" t="normal">G25-E25</f>
        <v>-801934.3399999999</v>
      </c>
      <c r="I25" s="204" t="n">
        <f aca="false" ca="false" dt2D="false" dtr="false" t="normal">G25-F25</f>
        <v>-1583878.6400000001</v>
      </c>
      <c r="J25" s="204" t="n">
        <v>537927.63</v>
      </c>
      <c r="K25" s="204" t="n">
        <f aca="false" ca="false" dt2D="false" dtr="false" t="normal">J25-G25</f>
        <v>13130.780000000028</v>
      </c>
      <c r="L25" s="204" t="n">
        <v>537927.63</v>
      </c>
      <c r="M25" s="204" t="n">
        <f aca="false" ca="false" dt2D="false" dtr="false" t="normal">L25-J25</f>
        <v>0</v>
      </c>
      <c r="N25" s="202" t="s">
        <v>275</v>
      </c>
      <c r="O25" s="206" t="s">
        <v>277</v>
      </c>
    </row>
    <row ht="37.5" outlineLevel="0" r="26">
      <c r="A26" s="202" t="s">
        <v>278</v>
      </c>
      <c r="B26" s="203" t="s">
        <v>279</v>
      </c>
      <c r="C26" s="204" t="n">
        <v>40786.9</v>
      </c>
      <c r="D26" s="204" t="n">
        <v>33779.05</v>
      </c>
      <c r="E26" s="204" t="n">
        <v>31591.59</v>
      </c>
      <c r="F26" s="204" t="n">
        <v>177152.42</v>
      </c>
      <c r="G26" s="204" t="n">
        <v>15847.8</v>
      </c>
      <c r="H26" s="204" t="n">
        <f aca="false" ca="false" dt2D="false" dtr="false" t="normal">G26-E26</f>
        <v>-15743.789999999997</v>
      </c>
      <c r="I26" s="204" t="n">
        <f aca="false" ca="false" dt2D="false" dtr="false" t="normal">G26-F26</f>
        <v>-161304.62000000002</v>
      </c>
      <c r="J26" s="204" t="n">
        <v>15847.8</v>
      </c>
      <c r="K26" s="204" t="n">
        <f aca="false" ca="false" dt2D="false" dtr="false" t="normal">J26-G26</f>
        <v>0</v>
      </c>
      <c r="L26" s="204" t="n">
        <v>15847.8</v>
      </c>
      <c r="M26" s="204" t="n">
        <f aca="false" ca="false" dt2D="false" dtr="false" t="normal">L26-J26</f>
        <v>0</v>
      </c>
      <c r="N26" s="202" t="s">
        <v>278</v>
      </c>
      <c r="O26" s="206" t="s">
        <v>275</v>
      </c>
    </row>
    <row ht="37.5" outlineLevel="0" r="27">
      <c r="A27" s="202" t="s">
        <v>280</v>
      </c>
      <c r="B27" s="203" t="s">
        <v>281</v>
      </c>
      <c r="C27" s="204" t="n">
        <v>1274939.39</v>
      </c>
      <c r="D27" s="204" t="n">
        <v>1320429.03</v>
      </c>
      <c r="E27" s="204" t="n">
        <v>1275643.02</v>
      </c>
      <c r="F27" s="204" t="n">
        <v>1114401.42</v>
      </c>
      <c r="G27" s="204" t="n">
        <v>488190.85</v>
      </c>
      <c r="H27" s="204" t="n">
        <f aca="false" ca="false" dt2D="false" dtr="false" t="normal">G27-E27</f>
        <v>-787452.1700000002</v>
      </c>
      <c r="I27" s="204" t="n">
        <f aca="false" ca="false" dt2D="false" dtr="false" t="normal">G27-F27</f>
        <v>-626210.5699999998</v>
      </c>
      <c r="J27" s="204" t="n">
        <v>460330.27</v>
      </c>
      <c r="K27" s="204" t="n">
        <f aca="false" ca="false" dt2D="false" dtr="false" t="normal">J27-G27</f>
        <v>-27860.580000000016</v>
      </c>
      <c r="L27" s="204" t="n">
        <v>460330.27</v>
      </c>
      <c r="M27" s="204" t="n">
        <f aca="false" ca="false" dt2D="false" dtr="false" t="normal">L27-J27</f>
        <v>0</v>
      </c>
      <c r="N27" s="202" t="s">
        <v>280</v>
      </c>
      <c r="O27" s="206" t="s">
        <v>278</v>
      </c>
    </row>
    <row outlineLevel="0" r="28">
      <c r="A28" s="202" t="s">
        <v>282</v>
      </c>
      <c r="B28" s="203" t="s">
        <v>283</v>
      </c>
      <c r="C28" s="204" t="n">
        <v>8737.6</v>
      </c>
      <c r="D28" s="204" t="n">
        <v>111560.29</v>
      </c>
      <c r="E28" s="204" t="n">
        <v>108909.8</v>
      </c>
      <c r="F28" s="204" t="n">
        <v>40456.27</v>
      </c>
      <c r="G28" s="204" t="n">
        <v>8090.14</v>
      </c>
      <c r="H28" s="204" t="n">
        <f aca="false" ca="false" dt2D="false" dtr="false" t="normal">G28-E28</f>
        <v>-100819.66000000002</v>
      </c>
      <c r="I28" s="204" t="n">
        <f aca="false" ca="false" dt2D="false" dtr="false" t="normal">G28-F28</f>
        <v>-32366.129999999997</v>
      </c>
      <c r="J28" s="204" t="n">
        <v>8090.14</v>
      </c>
      <c r="K28" s="204" t="n">
        <f aca="false" ca="false" dt2D="false" dtr="false" t="normal">J28-G28</f>
        <v>0</v>
      </c>
      <c r="L28" s="204" t="n">
        <v>8090.14</v>
      </c>
      <c r="M28" s="204" t="n">
        <f aca="false" ca="false" dt2D="false" dtr="false" t="normal">L28-J28</f>
        <v>0</v>
      </c>
      <c r="N28" s="202" t="s">
        <v>282</v>
      </c>
      <c r="O28" s="208" t="s">
        <v>280</v>
      </c>
    </row>
    <row outlineLevel="0" r="29">
      <c r="A29" s="202" t="s">
        <v>284</v>
      </c>
      <c r="B29" s="203" t="s">
        <v>285</v>
      </c>
      <c r="C29" s="204" t="n">
        <v>106664.27</v>
      </c>
      <c r="D29" s="204" t="n">
        <v>17033.3</v>
      </c>
      <c r="E29" s="204" t="n">
        <v>17031.82</v>
      </c>
      <c r="F29" s="204" t="n">
        <v>12286.04</v>
      </c>
      <c r="G29" s="204" t="n">
        <v>81.86</v>
      </c>
      <c r="H29" s="204" t="n">
        <f aca="false" ca="false" dt2D="false" dtr="false" t="normal">G29-E29</f>
        <v>-16949.96</v>
      </c>
      <c r="I29" s="204" t="n">
        <f aca="false" ca="false" dt2D="false" dtr="false" t="normal">G29-F29</f>
        <v>-12204.18</v>
      </c>
      <c r="J29" s="204" t="n">
        <v>81.86</v>
      </c>
      <c r="K29" s="204" t="n">
        <f aca="false" ca="false" dt2D="false" dtr="false" t="normal">J29-G29</f>
        <v>0</v>
      </c>
      <c r="L29" s="204" t="n">
        <v>81.86</v>
      </c>
      <c r="M29" s="204" t="n">
        <f aca="false" ca="false" dt2D="false" dtr="false" t="normal">L29-J29</f>
        <v>0</v>
      </c>
      <c r="N29" s="202" t="s">
        <v>284</v>
      </c>
      <c r="O29" s="206" t="s">
        <v>282</v>
      </c>
    </row>
    <row outlineLevel="0" r="30">
      <c r="A30" s="202" t="s">
        <v>286</v>
      </c>
      <c r="B30" s="203" t="s">
        <v>287</v>
      </c>
      <c r="C30" s="204" t="n">
        <v>1099525.53</v>
      </c>
      <c r="D30" s="204" t="n">
        <v>1125259.95</v>
      </c>
      <c r="E30" s="204" t="n">
        <v>1083365.4</v>
      </c>
      <c r="F30" s="204" t="n">
        <v>996043.1</v>
      </c>
      <c r="G30" s="204" t="n">
        <v>412363.03</v>
      </c>
      <c r="H30" s="204" t="n">
        <f aca="false" ca="false" dt2D="false" dtr="false" t="normal">G30-E30</f>
        <v>-671002.3700000001</v>
      </c>
      <c r="I30" s="204" t="n">
        <f aca="false" ca="false" dt2D="false" dtr="false" t="normal">G30-F30</f>
        <v>-583680.07</v>
      </c>
      <c r="J30" s="204" t="n">
        <v>384379.32</v>
      </c>
      <c r="K30" s="204" t="n">
        <f aca="false" ca="false" dt2D="false" dtr="false" t="normal">J30-G30</f>
        <v>-27983.71000000002</v>
      </c>
      <c r="L30" s="204" t="n">
        <v>384379.32</v>
      </c>
      <c r="M30" s="204" t="n">
        <f aca="false" ca="false" dt2D="false" dtr="false" t="normal">L30-J30</f>
        <v>0</v>
      </c>
      <c r="N30" s="202" t="s">
        <v>286</v>
      </c>
      <c r="O30" s="206" t="s">
        <v>284</v>
      </c>
    </row>
    <row ht="56.25" outlineLevel="0" r="31">
      <c r="A31" s="202" t="s">
        <v>288</v>
      </c>
      <c r="B31" s="203" t="s">
        <v>289</v>
      </c>
      <c r="C31" s="204" t="n">
        <v>60011.99</v>
      </c>
      <c r="D31" s="204" t="n">
        <v>66575.49</v>
      </c>
      <c r="E31" s="204" t="n">
        <v>66336</v>
      </c>
      <c r="F31" s="204" t="n">
        <v>65616.01</v>
      </c>
      <c r="G31" s="204" t="n">
        <v>67655.82</v>
      </c>
      <c r="H31" s="204" t="n">
        <f aca="false" ca="false" dt2D="false" dtr="false" t="normal">G31-E31</f>
        <v>1319.820000000007</v>
      </c>
      <c r="I31" s="204" t="n">
        <f aca="false" ca="false" dt2D="false" dtr="false" t="normal">G31-F31</f>
        <v>2039.8100000000122</v>
      </c>
      <c r="J31" s="204" t="n">
        <v>67778.95</v>
      </c>
      <c r="K31" s="204" t="n">
        <f aca="false" ca="false" dt2D="false" dtr="false" t="normal">J31-G31</f>
        <v>123.1299999999901</v>
      </c>
      <c r="L31" s="204" t="n">
        <v>67778.95</v>
      </c>
      <c r="M31" s="204" t="n">
        <f aca="false" ca="false" dt2D="false" dtr="false" t="normal">L31-J31</f>
        <v>0</v>
      </c>
      <c r="N31" s="202" t="s">
        <v>288</v>
      </c>
      <c r="O31" s="206" t="s">
        <v>286</v>
      </c>
    </row>
    <row outlineLevel="0" r="32">
      <c r="A32" s="202" t="s">
        <v>290</v>
      </c>
      <c r="B32" s="203" t="s">
        <v>291</v>
      </c>
      <c r="C32" s="204" t="n">
        <v>0</v>
      </c>
      <c r="D32" s="204" t="n">
        <v>3399.91</v>
      </c>
      <c r="E32" s="204" t="n">
        <v>3399.9</v>
      </c>
      <c r="F32" s="204" t="n">
        <v>0</v>
      </c>
      <c r="G32" s="204" t="n">
        <v>0</v>
      </c>
      <c r="H32" s="204" t="n">
        <f aca="false" ca="false" dt2D="false" dtr="false" t="normal">G32-E32</f>
        <v>-3399.9</v>
      </c>
      <c r="I32" s="204" t="n">
        <f aca="false" ca="false" dt2D="false" dtr="false" t="normal">G32-F32</f>
        <v>0</v>
      </c>
      <c r="J32" s="204" t="n">
        <v>0</v>
      </c>
      <c r="K32" s="204" t="n">
        <f aca="false" ca="false" dt2D="false" dtr="false" t="normal">J32-G32</f>
        <v>0</v>
      </c>
      <c r="L32" s="204" t="n">
        <v>0</v>
      </c>
      <c r="M32" s="204" t="n">
        <f aca="false" ca="false" dt2D="false" dtr="false" t="normal">L32-J32</f>
        <v>0</v>
      </c>
      <c r="N32" s="202" t="s">
        <v>290</v>
      </c>
      <c r="O32" s="206" t="s">
        <v>288</v>
      </c>
    </row>
    <row ht="37.5" outlineLevel="0" r="33">
      <c r="A33" s="202" t="s">
        <v>292</v>
      </c>
      <c r="B33" s="203" t="s">
        <v>293</v>
      </c>
      <c r="C33" s="204" t="n">
        <v>0</v>
      </c>
      <c r="D33" s="204" t="n">
        <v>3399.91</v>
      </c>
      <c r="E33" s="204" t="n">
        <v>3399.9</v>
      </c>
      <c r="F33" s="204" t="n">
        <v>0</v>
      </c>
      <c r="G33" s="204" t="n">
        <v>0</v>
      </c>
      <c r="H33" s="204" t="n">
        <f aca="false" ca="false" dt2D="false" dtr="false" t="normal">G33-E33</f>
        <v>-3399.9</v>
      </c>
      <c r="I33" s="204" t="n">
        <f aca="false" ca="false" dt2D="false" dtr="false" t="normal">G33-F33</f>
        <v>0</v>
      </c>
      <c r="J33" s="204" t="n">
        <v>0</v>
      </c>
      <c r="K33" s="204" t="n">
        <f aca="false" ca="false" dt2D="false" dtr="false" t="normal">J33-G33</f>
        <v>0</v>
      </c>
      <c r="L33" s="204" t="n">
        <v>0</v>
      </c>
      <c r="M33" s="204" t="n">
        <f aca="false" ca="false" dt2D="false" dtr="false" t="normal">L33-J33</f>
        <v>0</v>
      </c>
      <c r="N33" s="202" t="s">
        <v>292</v>
      </c>
      <c r="O33" s="208" t="s">
        <v>290</v>
      </c>
    </row>
    <row outlineLevel="0" r="34">
      <c r="A34" s="202" t="s">
        <v>294</v>
      </c>
      <c r="B34" s="203" t="s">
        <v>295</v>
      </c>
      <c r="C34" s="204" t="n">
        <v>7486278.24</v>
      </c>
      <c r="D34" s="204" t="n">
        <v>9164010.53</v>
      </c>
      <c r="E34" s="204" t="n">
        <v>8549683.48</v>
      </c>
      <c r="F34" s="204" t="n">
        <v>10715449.59</v>
      </c>
      <c r="G34" s="204" t="n">
        <v>9933964.1</v>
      </c>
      <c r="H34" s="204" t="n">
        <f aca="false" ca="false" dt2D="false" dtr="false" t="normal">G34-E34</f>
        <v>1384280.620000001</v>
      </c>
      <c r="I34" s="204" t="n">
        <f aca="false" ca="false" dt2D="false" dtr="false" t="normal">G34-F34</f>
        <v>-781485.4900000002</v>
      </c>
      <c r="J34" s="204" t="n">
        <v>7395049.16</v>
      </c>
      <c r="K34" s="204" t="n">
        <f aca="false" ca="false" dt2D="false" dtr="false" t="normal">J34-G34</f>
        <v>-2538914.9400000004</v>
      </c>
      <c r="L34" s="204" t="n">
        <v>6502297.51</v>
      </c>
      <c r="M34" s="204" t="n">
        <f aca="false" ca="false" dt2D="false" dtr="false" t="normal">L34-J34</f>
        <v>-892751.6500000004</v>
      </c>
      <c r="N34" s="202" t="s">
        <v>294</v>
      </c>
      <c r="O34" s="206" t="s">
        <v>292</v>
      </c>
    </row>
    <row outlineLevel="0" r="35">
      <c r="A35" s="202" t="s">
        <v>296</v>
      </c>
      <c r="B35" s="203" t="s">
        <v>297</v>
      </c>
      <c r="C35" s="204" t="n">
        <v>2402762.18</v>
      </c>
      <c r="D35" s="204" t="n">
        <v>2688942.02</v>
      </c>
      <c r="E35" s="204" t="n">
        <v>2688939.94</v>
      </c>
      <c r="F35" s="204" t="n">
        <v>2961729.54</v>
      </c>
      <c r="G35" s="204" t="n">
        <v>2647385.39</v>
      </c>
      <c r="H35" s="204" t="n">
        <f aca="false" ca="false" dt2D="false" dtr="false" t="normal">G35-E35</f>
        <v>-41554.549999999814</v>
      </c>
      <c r="I35" s="204" t="n">
        <f aca="false" ca="false" dt2D="false" dtr="false" t="normal">G35-F35</f>
        <v>-314344.14999999944</v>
      </c>
      <c r="J35" s="204" t="n">
        <v>2655902.94</v>
      </c>
      <c r="K35" s="204" t="n">
        <f aca="false" ca="false" dt2D="false" dtr="false" t="normal">J35-G35</f>
        <v>8517.549999999348</v>
      </c>
      <c r="L35" s="204" t="n">
        <v>2655902.94</v>
      </c>
      <c r="M35" s="204" t="n">
        <f aca="false" ca="false" dt2D="false" dtr="false" t="normal">L35-J35</f>
        <v>0</v>
      </c>
      <c r="N35" s="202" t="s">
        <v>296</v>
      </c>
      <c r="O35" s="208" t="s">
        <v>294</v>
      </c>
    </row>
    <row outlineLevel="0" r="36">
      <c r="A36" s="202" t="s">
        <v>298</v>
      </c>
      <c r="B36" s="203" t="s">
        <v>299</v>
      </c>
      <c r="C36" s="204" t="n">
        <v>4471179.59</v>
      </c>
      <c r="D36" s="204" t="n">
        <v>5776293.04</v>
      </c>
      <c r="E36" s="204" t="n">
        <v>5163487.18</v>
      </c>
      <c r="F36" s="204" t="n">
        <v>7096590.49</v>
      </c>
      <c r="G36" s="204" t="n">
        <v>6635070.02</v>
      </c>
      <c r="H36" s="204" t="n">
        <f aca="false" ca="false" dt2D="false" dtr="false" t="normal">G36-E36</f>
        <v>1471582.8399999999</v>
      </c>
      <c r="I36" s="204" t="n">
        <f aca="false" ca="false" dt2D="false" dtr="false" t="normal">G36-F36</f>
        <v>-461520.47000000067</v>
      </c>
      <c r="J36" s="204" t="n">
        <v>4084812.32</v>
      </c>
      <c r="K36" s="204" t="n">
        <f aca="false" ca="false" dt2D="false" dtr="false" t="normal">J36-G36</f>
        <v>-2550257.6999999997</v>
      </c>
      <c r="L36" s="204" t="n">
        <v>3192470.67</v>
      </c>
      <c r="M36" s="204" t="n">
        <f aca="false" ca="false" dt2D="false" dtr="false" t="normal">L36-J36</f>
        <v>-892341.6500000004</v>
      </c>
      <c r="N36" s="202" t="s">
        <v>298</v>
      </c>
      <c r="O36" s="206" t="s">
        <v>296</v>
      </c>
    </row>
    <row ht="37.5" outlineLevel="0" r="37">
      <c r="A37" s="202" t="s">
        <v>300</v>
      </c>
      <c r="B37" s="203" t="s">
        <v>301</v>
      </c>
      <c r="C37" s="204" t="n">
        <v>515040.78</v>
      </c>
      <c r="D37" s="204" t="n">
        <v>576619.13</v>
      </c>
      <c r="E37" s="204" t="n">
        <v>575112.82</v>
      </c>
      <c r="F37" s="204" t="n">
        <v>517863.54</v>
      </c>
      <c r="G37" s="204" t="n">
        <v>519294.16</v>
      </c>
      <c r="H37" s="204" t="n">
        <f aca="false" ca="false" dt2D="false" dtr="false" t="normal">G37-E37</f>
        <v>-55818.659999999974</v>
      </c>
      <c r="I37" s="204" t="n">
        <f aca="false" ca="false" dt2D="false" dtr="false" t="normal">G37-F37</f>
        <v>1430.6199999999953</v>
      </c>
      <c r="J37" s="204" t="n">
        <v>521516.96</v>
      </c>
      <c r="K37" s="204" t="n">
        <f aca="false" ca="false" dt2D="false" dtr="false" t="normal">J37-G37</f>
        <v>2222.8000000000466</v>
      </c>
      <c r="L37" s="204" t="n">
        <v>521516.96</v>
      </c>
      <c r="M37" s="204" t="n">
        <f aca="false" ca="false" dt2D="false" dtr="false" t="normal">L37-J37</f>
        <v>0</v>
      </c>
      <c r="N37" s="202" t="s">
        <v>300</v>
      </c>
      <c r="O37" s="206" t="s">
        <v>298</v>
      </c>
    </row>
    <row ht="56.25" outlineLevel="0" r="38">
      <c r="A38" s="202" t="s">
        <v>302</v>
      </c>
      <c r="B38" s="203" t="s">
        <v>303</v>
      </c>
      <c r="C38" s="204" t="n">
        <v>160</v>
      </c>
      <c r="D38" s="204" t="n">
        <v>92.5</v>
      </c>
      <c r="E38" s="204" t="n">
        <v>92.5</v>
      </c>
      <c r="F38" s="204" t="n">
        <v>160</v>
      </c>
      <c r="G38" s="204" t="n">
        <v>160</v>
      </c>
      <c r="H38" s="204" t="n">
        <f aca="false" ca="false" dt2D="false" dtr="false" t="normal">G38-E38</f>
        <v>67.5</v>
      </c>
      <c r="I38" s="204" t="n">
        <f aca="false" ca="false" dt2D="false" dtr="false" t="normal">G38-F38</f>
        <v>0</v>
      </c>
      <c r="J38" s="204" t="n">
        <v>160</v>
      </c>
      <c r="K38" s="204" t="n">
        <f aca="false" ca="false" dt2D="false" dtr="false" t="normal">J38-G38</f>
        <v>0</v>
      </c>
      <c r="L38" s="204" t="n">
        <v>160</v>
      </c>
      <c r="M38" s="204" t="n">
        <f aca="false" ca="false" dt2D="false" dtr="false" t="normal">L38-J38</f>
        <v>0</v>
      </c>
      <c r="N38" s="202" t="s">
        <v>302</v>
      </c>
      <c r="O38" s="206" t="s">
        <v>300</v>
      </c>
    </row>
    <row outlineLevel="0" r="39">
      <c r="A39" s="202" t="s">
        <v>304</v>
      </c>
      <c r="B39" s="203" t="s">
        <v>305</v>
      </c>
      <c r="C39" s="204" t="n">
        <v>37591.16</v>
      </c>
      <c r="D39" s="204" t="n">
        <v>51375.04</v>
      </c>
      <c r="E39" s="204" t="n">
        <v>51375.04</v>
      </c>
      <c r="F39" s="204" t="n">
        <v>29439.98</v>
      </c>
      <c r="G39" s="204" t="n">
        <v>19300</v>
      </c>
      <c r="H39" s="204" t="n">
        <f aca="false" ca="false" dt2D="false" dtr="false" t="normal">G39-E39</f>
        <v>-32075.039999999994</v>
      </c>
      <c r="I39" s="204" t="n">
        <f aca="false" ca="false" dt2D="false" dtr="false" t="normal">G39-F39</f>
        <v>-10139.98</v>
      </c>
      <c r="J39" s="204" t="n">
        <v>19351.76</v>
      </c>
      <c r="K39" s="204" t="n">
        <f aca="false" ca="false" dt2D="false" dtr="false" t="normal">J39-G39</f>
        <v>51.7599999999984</v>
      </c>
      <c r="L39" s="204" t="n">
        <v>19351.76</v>
      </c>
      <c r="M39" s="204" t="n">
        <f aca="false" ca="false" dt2D="false" dtr="false" t="normal">L39-J39</f>
        <v>0</v>
      </c>
      <c r="N39" s="202" t="s">
        <v>304</v>
      </c>
      <c r="O39" s="206" t="s">
        <v>302</v>
      </c>
    </row>
    <row ht="37.5" outlineLevel="0" r="40">
      <c r="A40" s="202" t="s">
        <v>306</v>
      </c>
      <c r="B40" s="203" t="s">
        <v>307</v>
      </c>
      <c r="C40" s="204" t="n">
        <v>59544.53</v>
      </c>
      <c r="D40" s="204" t="n">
        <v>70688.8</v>
      </c>
      <c r="E40" s="204" t="n">
        <v>70676</v>
      </c>
      <c r="F40" s="204" t="n">
        <v>109666.04</v>
      </c>
      <c r="G40" s="204" t="n">
        <v>112754.53</v>
      </c>
      <c r="H40" s="204" t="n">
        <f aca="false" ca="false" dt2D="false" dtr="false" t="normal">G40-E40</f>
        <v>42078.53</v>
      </c>
      <c r="I40" s="204" t="n">
        <f aca="false" ca="false" dt2D="false" dtr="false" t="normal">G40-F40</f>
        <v>3088.4900000000052</v>
      </c>
      <c r="J40" s="204" t="n">
        <v>113305.18</v>
      </c>
      <c r="K40" s="204" t="n">
        <f aca="false" ca="false" dt2D="false" dtr="false" t="normal">J40-G40</f>
        <v>550.6499999999942</v>
      </c>
      <c r="L40" s="204" t="n">
        <v>112895.18</v>
      </c>
      <c r="M40" s="204" t="n">
        <f aca="false" ca="false" dt2D="false" dtr="false" t="normal">L40-J40</f>
        <v>-410</v>
      </c>
      <c r="N40" s="202" t="s">
        <v>306</v>
      </c>
      <c r="O40" s="206" t="s">
        <v>304</v>
      </c>
    </row>
    <row outlineLevel="0" r="41">
      <c r="A41" s="202" t="s">
        <v>308</v>
      </c>
      <c r="B41" s="203" t="s">
        <v>309</v>
      </c>
      <c r="C41" s="204" t="n">
        <v>380880.58</v>
      </c>
      <c r="D41" s="204" t="n">
        <v>518936.03</v>
      </c>
      <c r="E41" s="204" t="n">
        <v>518022.55</v>
      </c>
      <c r="F41" s="204" t="n">
        <v>621832.49</v>
      </c>
      <c r="G41" s="204" t="n">
        <v>482920.61</v>
      </c>
      <c r="H41" s="204" t="n">
        <f aca="false" ca="false" dt2D="false" dtr="false" t="normal">G41-E41</f>
        <v>-35101.93999999983</v>
      </c>
      <c r="I41" s="204" t="n">
        <f aca="false" ca="false" dt2D="false" dtr="false" t="normal">G41-F41</f>
        <v>-138911.87999999995</v>
      </c>
      <c r="J41" s="204" t="n">
        <v>485780.68</v>
      </c>
      <c r="K41" s="204" t="n">
        <f aca="false" ca="false" dt2D="false" dtr="false" t="normal">J41-G41</f>
        <v>2860.069999999949</v>
      </c>
      <c r="L41" s="204" t="n">
        <v>485780.68</v>
      </c>
      <c r="M41" s="204" t="n">
        <f aca="false" ca="false" dt2D="false" dtr="false" t="normal">L41-J41</f>
        <v>0</v>
      </c>
      <c r="N41" s="202" t="s">
        <v>308</v>
      </c>
      <c r="O41" s="206" t="s">
        <v>306</v>
      </c>
    </row>
    <row outlineLevel="0" r="42">
      <c r="A42" s="202" t="s">
        <v>310</v>
      </c>
      <c r="B42" s="203" t="s">
        <v>311</v>
      </c>
      <c r="C42" s="204" t="n">
        <v>362830.98</v>
      </c>
      <c r="D42" s="204" t="n">
        <v>500263.83</v>
      </c>
      <c r="E42" s="204" t="n">
        <v>499350.35</v>
      </c>
      <c r="F42" s="204" t="n">
        <v>601572.14</v>
      </c>
      <c r="G42" s="204" t="n">
        <v>461894.49</v>
      </c>
      <c r="H42" s="204" t="n">
        <f aca="false" ca="false" dt2D="false" dtr="false" t="normal">G42-E42</f>
        <v>-37455.85999999981</v>
      </c>
      <c r="I42" s="204" t="n">
        <f aca="false" ca="false" dt2D="false" dtr="false" t="normal">G42-F42</f>
        <v>-139677.64999999997</v>
      </c>
      <c r="J42" s="204" t="n">
        <v>464721.21</v>
      </c>
      <c r="K42" s="204" t="n">
        <f aca="false" ca="false" dt2D="false" dtr="false" t="normal">J42-G42</f>
        <v>2826.719999999972</v>
      </c>
      <c r="L42" s="204" t="n">
        <v>464721.21</v>
      </c>
      <c r="M42" s="204" t="n">
        <f aca="false" ca="false" dt2D="false" dtr="false" t="normal">L42-J42</f>
        <v>0</v>
      </c>
      <c r="N42" s="202" t="s">
        <v>310</v>
      </c>
      <c r="O42" s="208" t="s">
        <v>308</v>
      </c>
    </row>
    <row ht="37.5" outlineLevel="0" r="43">
      <c r="A43" s="202" t="s">
        <v>312</v>
      </c>
      <c r="B43" s="203" t="s">
        <v>313</v>
      </c>
      <c r="C43" s="204" t="n">
        <v>18049.6</v>
      </c>
      <c r="D43" s="204" t="n">
        <v>18672.2</v>
      </c>
      <c r="E43" s="204" t="n">
        <v>18672.2</v>
      </c>
      <c r="F43" s="204" t="n">
        <v>20260.35</v>
      </c>
      <c r="G43" s="204" t="n">
        <v>21026.12</v>
      </c>
      <c r="H43" s="204" t="n">
        <f aca="false" ca="false" dt2D="false" dtr="false" t="normal">G43-E43</f>
        <v>2353.9199999999983</v>
      </c>
      <c r="I43" s="204" t="n">
        <f aca="false" ca="false" dt2D="false" dtr="false" t="normal">G43-F43</f>
        <v>765.7700000000004</v>
      </c>
      <c r="J43" s="204" t="n">
        <v>21059.47</v>
      </c>
      <c r="K43" s="204" t="n">
        <f aca="false" ca="false" dt2D="false" dtr="false" t="normal">J43-G43</f>
        <v>33.349999999998545</v>
      </c>
      <c r="L43" s="204" t="n">
        <v>21059.47</v>
      </c>
      <c r="M43" s="204" t="n">
        <f aca="false" ca="false" dt2D="false" dtr="false" t="normal">L43-J43</f>
        <v>0</v>
      </c>
      <c r="N43" s="202" t="s">
        <v>312</v>
      </c>
      <c r="O43" s="206" t="s">
        <v>310</v>
      </c>
    </row>
    <row outlineLevel="0" r="44">
      <c r="A44" s="202" t="s">
        <v>314</v>
      </c>
      <c r="B44" s="203" t="s">
        <v>315</v>
      </c>
      <c r="C44" s="204" t="n">
        <v>4253818.53</v>
      </c>
      <c r="D44" s="204" t="n">
        <v>4285663.18</v>
      </c>
      <c r="E44" s="204" t="n">
        <v>4273627.02</v>
      </c>
      <c r="F44" s="204" t="n">
        <v>3051846.21</v>
      </c>
      <c r="G44" s="204" t="n">
        <v>2444138.63</v>
      </c>
      <c r="H44" s="204" t="n">
        <f aca="false" ca="false" dt2D="false" dtr="false" t="normal">G44-E44</f>
        <v>-1829488.3900000006</v>
      </c>
      <c r="I44" s="204" t="n">
        <f aca="false" ca="false" dt2D="false" dtr="false" t="normal">G44-F44</f>
        <v>-607707.5800000001</v>
      </c>
      <c r="J44" s="204" t="n">
        <v>2379562.04</v>
      </c>
      <c r="K44" s="204" t="n">
        <f aca="false" ca="false" dt2D="false" dtr="false" t="normal">J44-G44</f>
        <v>-64576.58999999985</v>
      </c>
      <c r="L44" s="204" t="n">
        <v>2342061.25</v>
      </c>
      <c r="M44" s="204" t="n">
        <f aca="false" ca="false" dt2D="false" dtr="false" t="normal">L44-J44</f>
        <v>-37500.79000000004</v>
      </c>
      <c r="N44" s="202" t="s">
        <v>314</v>
      </c>
      <c r="O44" s="206" t="s">
        <v>312</v>
      </c>
    </row>
    <row ht="37.5" outlineLevel="0" r="45">
      <c r="A45" s="202" t="s">
        <v>316</v>
      </c>
      <c r="B45" s="203" t="s">
        <v>317</v>
      </c>
      <c r="C45" s="204" t="n">
        <v>1771124.7</v>
      </c>
      <c r="D45" s="204" t="n">
        <v>1768416.45</v>
      </c>
      <c r="E45" s="204" t="n">
        <v>1764805.17</v>
      </c>
      <c r="F45" s="204" t="n">
        <v>1817647.57</v>
      </c>
      <c r="G45" s="204" t="n">
        <v>1820338.95</v>
      </c>
      <c r="H45" s="204" t="n">
        <f aca="false" ca="false" dt2D="false" dtr="false" t="normal">G45-E45</f>
        <v>55533.77999999956</v>
      </c>
      <c r="I45" s="204" t="n">
        <f aca="false" ca="false" dt2D="false" dtr="false" t="normal">G45-F45</f>
        <v>2691.3799999998882</v>
      </c>
      <c r="J45" s="204" t="n">
        <v>1828125.45</v>
      </c>
      <c r="K45" s="204" t="n">
        <f aca="false" ca="false" dt2D="false" dtr="false" t="normal">J45-G45</f>
        <v>7786.5</v>
      </c>
      <c r="L45" s="204" t="n">
        <v>1831910.31</v>
      </c>
      <c r="M45" s="204" t="n">
        <f aca="false" ca="false" dt2D="false" dtr="false" t="normal">L45-J45</f>
        <v>3784.8599999998696</v>
      </c>
      <c r="N45" s="202" t="s">
        <v>316</v>
      </c>
      <c r="O45" s="208" t="s">
        <v>314</v>
      </c>
    </row>
    <row outlineLevel="0" r="46">
      <c r="A46" s="202" t="s">
        <v>318</v>
      </c>
      <c r="B46" s="203" t="s">
        <v>319</v>
      </c>
      <c r="C46" s="204" t="n">
        <v>2384989.97</v>
      </c>
      <c r="D46" s="204" t="n">
        <v>2409399.12</v>
      </c>
      <c r="E46" s="204" t="n">
        <v>2400979.37</v>
      </c>
      <c r="F46" s="204" t="n">
        <v>1130516.6</v>
      </c>
      <c r="G46" s="204" t="n">
        <v>520663.18</v>
      </c>
      <c r="H46" s="204" t="n">
        <f aca="false" ca="false" dt2D="false" dtr="false" t="normal">G46-E46</f>
        <v>-1880316.1900000002</v>
      </c>
      <c r="I46" s="204" t="n">
        <f aca="false" ca="false" dt2D="false" dtr="false" t="normal">G46-F46</f>
        <v>-609853.4200000002</v>
      </c>
      <c r="J46" s="204" t="n">
        <v>448275.07</v>
      </c>
      <c r="K46" s="204" t="n">
        <f aca="false" ca="false" dt2D="false" dtr="false" t="normal">J46-G46</f>
        <v>-72388.10999999999</v>
      </c>
      <c r="L46" s="204" t="n">
        <v>406989.01</v>
      </c>
      <c r="M46" s="204" t="n">
        <f aca="false" ca="false" dt2D="false" dtr="false" t="normal">L46-J46</f>
        <v>-41286.06</v>
      </c>
      <c r="N46" s="202" t="s">
        <v>318</v>
      </c>
      <c r="O46" s="206" t="s">
        <v>316</v>
      </c>
    </row>
    <row ht="37.5" outlineLevel="0" r="47">
      <c r="A47" s="202" t="s">
        <v>320</v>
      </c>
      <c r="B47" s="203" t="s">
        <v>321</v>
      </c>
      <c r="C47" s="204" t="n">
        <v>97703.86</v>
      </c>
      <c r="D47" s="204" t="n">
        <v>107847.61</v>
      </c>
      <c r="E47" s="204" t="n">
        <v>107842.48</v>
      </c>
      <c r="F47" s="204" t="n">
        <v>103682.04</v>
      </c>
      <c r="G47" s="204" t="n">
        <v>103136.5</v>
      </c>
      <c r="H47" s="204" t="n">
        <f aca="false" ca="false" dt2D="false" dtr="false" t="normal">G47-E47</f>
        <v>-4705.9800000000105</v>
      </c>
      <c r="I47" s="204" t="n">
        <f aca="false" ca="false" dt2D="false" dtr="false" t="normal">G47-F47</f>
        <v>-545.5399999999936</v>
      </c>
      <c r="J47" s="204" t="n">
        <v>103161.52</v>
      </c>
      <c r="K47" s="204" t="n">
        <f aca="false" ca="false" dt2D="false" dtr="false" t="normal">J47-G47</f>
        <v>25.020000000018626</v>
      </c>
      <c r="L47" s="204" t="n">
        <v>103161.93</v>
      </c>
      <c r="M47" s="204" t="n">
        <f aca="false" ca="false" dt2D="false" dtr="false" t="normal">L47-J47</f>
        <v>0.41000000000349246</v>
      </c>
      <c r="N47" s="202" t="s">
        <v>320</v>
      </c>
      <c r="O47" s="206" t="s">
        <v>318</v>
      </c>
    </row>
    <row outlineLevel="0" r="48">
      <c r="A48" s="202" t="s">
        <v>322</v>
      </c>
      <c r="B48" s="203" t="s">
        <v>323</v>
      </c>
      <c r="C48" s="204" t="n">
        <v>224667.32</v>
      </c>
      <c r="D48" s="204" t="n">
        <v>256287.06</v>
      </c>
      <c r="E48" s="204" t="n">
        <v>252715.5</v>
      </c>
      <c r="F48" s="204" t="n">
        <v>296399.21</v>
      </c>
      <c r="G48" s="204" t="n">
        <v>244037.28</v>
      </c>
      <c r="H48" s="204" t="n">
        <f aca="false" ca="false" dt2D="false" dtr="false" t="normal">G48-E48</f>
        <v>-8678.220000000001</v>
      </c>
      <c r="I48" s="204" t="n">
        <f aca="false" ca="false" dt2D="false" dtr="false" t="normal">G48-F48</f>
        <v>-52361.93000000005</v>
      </c>
      <c r="J48" s="204" t="n">
        <v>244401.65</v>
      </c>
      <c r="K48" s="204" t="n">
        <f aca="false" ca="false" dt2D="false" dtr="false" t="normal">J48-G48</f>
        <v>364.36999999999534</v>
      </c>
      <c r="L48" s="204" t="n">
        <v>244401.65</v>
      </c>
      <c r="M48" s="204" t="n">
        <f aca="false" ca="false" dt2D="false" dtr="false" t="normal">L48-J48</f>
        <v>0</v>
      </c>
      <c r="N48" s="202" t="s">
        <v>322</v>
      </c>
      <c r="O48" s="206" t="s">
        <v>320</v>
      </c>
    </row>
    <row outlineLevel="0" r="49">
      <c r="A49" s="202" t="s">
        <v>324</v>
      </c>
      <c r="B49" s="203" t="s">
        <v>325</v>
      </c>
      <c r="C49" s="204" t="n">
        <v>4404.11</v>
      </c>
      <c r="D49" s="204" t="n">
        <v>4171.43</v>
      </c>
      <c r="E49" s="204" t="n">
        <v>4171.43</v>
      </c>
      <c r="F49" s="204" t="n">
        <v>5645.21</v>
      </c>
      <c r="G49" s="204" t="n">
        <v>5967.57</v>
      </c>
      <c r="H49" s="204" t="n">
        <f aca="false" ca="false" dt2D="false" dtr="false" t="normal">G49-E49</f>
        <v>1796.1400000000003</v>
      </c>
      <c r="I49" s="204" t="n">
        <f aca="false" ca="false" dt2D="false" dtr="false" t="normal">G49-F49</f>
        <v>322.3599999999997</v>
      </c>
      <c r="J49" s="204" t="n">
        <v>5969.57</v>
      </c>
      <c r="K49" s="204" t="n">
        <f aca="false" ca="false" dt2D="false" dtr="false" t="normal">J49-G49</f>
        <v>2</v>
      </c>
      <c r="L49" s="204" t="n">
        <v>5969.57</v>
      </c>
      <c r="M49" s="204" t="n">
        <f aca="false" ca="false" dt2D="false" dtr="false" t="normal">L49-J49</f>
        <v>0</v>
      </c>
      <c r="N49" s="202" t="s">
        <v>324</v>
      </c>
      <c r="O49" s="208" t="s">
        <v>322</v>
      </c>
    </row>
    <row outlineLevel="0" r="50">
      <c r="A50" s="202" t="s">
        <v>326</v>
      </c>
      <c r="B50" s="203" t="s">
        <v>327</v>
      </c>
      <c r="C50" s="204" t="n">
        <v>195910.28</v>
      </c>
      <c r="D50" s="204" t="n">
        <v>224288.16</v>
      </c>
      <c r="E50" s="204" t="n">
        <v>220716.6</v>
      </c>
      <c r="F50" s="204" t="n">
        <v>43976.6</v>
      </c>
      <c r="G50" s="204" t="n">
        <v>20918.04</v>
      </c>
      <c r="H50" s="204" t="n">
        <f aca="false" ca="false" dt2D="false" dtr="false" t="normal">G50-E50</f>
        <v>-199798.55999999997</v>
      </c>
      <c r="I50" s="204" t="n">
        <f aca="false" ca="false" dt2D="false" dtr="false" t="normal">G50-F50</f>
        <v>-23058.56</v>
      </c>
      <c r="J50" s="204" t="n">
        <v>20918.04</v>
      </c>
      <c r="K50" s="204" t="n">
        <f aca="false" ca="false" dt2D="false" dtr="false" t="normal">J50-G50</f>
        <v>0</v>
      </c>
      <c r="L50" s="204" t="n">
        <v>20918.04</v>
      </c>
      <c r="M50" s="204" t="n">
        <f aca="false" ca="false" dt2D="false" dtr="false" t="normal">L50-J50</f>
        <v>0</v>
      </c>
      <c r="N50" s="202" t="s">
        <v>326</v>
      </c>
      <c r="O50" s="206" t="s">
        <v>324</v>
      </c>
    </row>
    <row outlineLevel="0" r="51">
      <c r="A51" s="202" t="s">
        <v>328</v>
      </c>
      <c r="B51" s="203" t="s">
        <v>329</v>
      </c>
      <c r="C51" s="204" t="n">
        <v>3700</v>
      </c>
      <c r="D51" s="204" t="n">
        <v>5700</v>
      </c>
      <c r="E51" s="204" t="n">
        <v>5700</v>
      </c>
      <c r="F51" s="204" t="n">
        <v>224318.31</v>
      </c>
      <c r="G51" s="204" t="n">
        <v>193664.46</v>
      </c>
      <c r="H51" s="204" t="n">
        <f aca="false" ca="false" dt2D="false" dtr="false" t="normal">G51-E51</f>
        <v>187964.46</v>
      </c>
      <c r="I51" s="204" t="n">
        <f aca="false" ca="false" dt2D="false" dtr="false" t="normal">G51-F51</f>
        <v>-30653.850000000006</v>
      </c>
      <c r="J51" s="204" t="n">
        <v>194026.83</v>
      </c>
      <c r="K51" s="204" t="n">
        <f aca="false" ca="false" dt2D="false" dtr="false" t="normal">J51-G51</f>
        <v>362.36999999999534</v>
      </c>
      <c r="L51" s="204" t="n">
        <v>194026.83</v>
      </c>
      <c r="M51" s="204" t="n">
        <f aca="false" ca="false" dt2D="false" dtr="false" t="normal">L51-J51</f>
        <v>0</v>
      </c>
      <c r="N51" s="202" t="s">
        <v>328</v>
      </c>
      <c r="O51" s="206" t="s">
        <v>326</v>
      </c>
    </row>
    <row ht="56.25" outlineLevel="0" r="52">
      <c r="A52" s="202" t="s">
        <v>330</v>
      </c>
      <c r="B52" s="203" t="s">
        <v>331</v>
      </c>
      <c r="C52" s="204" t="n">
        <v>20652.93</v>
      </c>
      <c r="D52" s="204" t="n">
        <v>22127.47</v>
      </c>
      <c r="E52" s="204" t="n">
        <v>22127.47</v>
      </c>
      <c r="F52" s="204" t="n">
        <v>22459.09</v>
      </c>
      <c r="G52" s="204" t="n">
        <v>23487.21</v>
      </c>
      <c r="H52" s="204" t="n">
        <f aca="false" ca="false" dt2D="false" dtr="false" t="normal">G52-E52</f>
        <v>1359.7400000000016</v>
      </c>
      <c r="I52" s="204" t="n">
        <f aca="false" ca="false" dt2D="false" dtr="false" t="normal">G52-F52</f>
        <v>1028.119999999999</v>
      </c>
      <c r="J52" s="204" t="n">
        <v>23487.21</v>
      </c>
      <c r="K52" s="204" t="n">
        <f aca="false" ca="false" dt2D="false" dtr="false" t="normal">J52-G52</f>
        <v>0</v>
      </c>
      <c r="L52" s="204" t="n">
        <v>23487.21</v>
      </c>
      <c r="M52" s="204" t="n">
        <f aca="false" ca="false" dt2D="false" dtr="false" t="normal">L52-J52</f>
        <v>0</v>
      </c>
      <c r="N52" s="202" t="s">
        <v>330</v>
      </c>
      <c r="O52" s="206" t="s">
        <v>328</v>
      </c>
    </row>
    <row ht="37.5" outlineLevel="0" r="53">
      <c r="A53" s="202" t="s">
        <v>332</v>
      </c>
      <c r="B53" s="203" t="s">
        <v>333</v>
      </c>
      <c r="C53" s="204" t="n">
        <v>22198</v>
      </c>
      <c r="D53" s="204" t="n">
        <v>26270.7</v>
      </c>
      <c r="E53" s="204" t="n">
        <v>26270.7</v>
      </c>
      <c r="F53" s="204" t="n">
        <v>27366</v>
      </c>
      <c r="G53" s="204" t="n">
        <v>21698</v>
      </c>
      <c r="H53" s="204" t="n">
        <f aca="false" ca="false" dt2D="false" dtr="false" t="normal">G53-E53</f>
        <v>-4572.700000000001</v>
      </c>
      <c r="I53" s="204" t="n">
        <f aca="false" ca="false" dt2D="false" dtr="false" t="normal">G53-F53</f>
        <v>-5668</v>
      </c>
      <c r="J53" s="204" t="n">
        <v>21698</v>
      </c>
      <c r="K53" s="204" t="n">
        <f aca="false" ca="false" dt2D="false" dtr="false" t="normal">J53-G53</f>
        <v>0</v>
      </c>
      <c r="L53" s="204" t="n">
        <v>21698</v>
      </c>
      <c r="M53" s="204" t="n">
        <f aca="false" ca="false" dt2D="false" dtr="false" t="normal">L53-J53</f>
        <v>0</v>
      </c>
      <c r="N53" s="202" t="s">
        <v>332</v>
      </c>
      <c r="O53" s="206" t="s">
        <v>330</v>
      </c>
    </row>
    <row outlineLevel="0" r="54">
      <c r="A54" s="202" t="s">
        <v>334</v>
      </c>
      <c r="B54" s="203" t="s">
        <v>335</v>
      </c>
      <c r="C54" s="204" t="n">
        <v>6620.37</v>
      </c>
      <c r="D54" s="204" t="n">
        <v>7248.11</v>
      </c>
      <c r="E54" s="204" t="n">
        <v>7248.11</v>
      </c>
      <c r="F54" s="204" t="n">
        <v>6078.5</v>
      </c>
      <c r="G54" s="204" t="n">
        <v>3706</v>
      </c>
      <c r="H54" s="204" t="n">
        <f aca="false" ca="false" dt2D="false" dtr="false" t="normal">G54-E54</f>
        <v>-3542.1099999999997</v>
      </c>
      <c r="I54" s="204" t="n">
        <f aca="false" ca="false" dt2D="false" dtr="false" t="normal">G54-F54</f>
        <v>-2372.5</v>
      </c>
      <c r="J54" s="204" t="n">
        <v>3706</v>
      </c>
      <c r="K54" s="204" t="n">
        <f aca="false" ca="false" dt2D="false" dtr="false" t="normal">J54-G54</f>
        <v>0</v>
      </c>
      <c r="L54" s="204" t="n">
        <v>3706</v>
      </c>
      <c r="M54" s="204" t="n">
        <f aca="false" ca="false" dt2D="false" dtr="false" t="normal">L54-J54</f>
        <v>0</v>
      </c>
      <c r="N54" s="202" t="s">
        <v>334</v>
      </c>
      <c r="O54" s="208" t="s">
        <v>332</v>
      </c>
    </row>
    <row ht="37.5" outlineLevel="0" r="55">
      <c r="A55" s="202" t="s">
        <v>336</v>
      </c>
      <c r="B55" s="203" t="s">
        <v>337</v>
      </c>
      <c r="C55" s="204" t="n">
        <v>15577.63</v>
      </c>
      <c r="D55" s="204" t="n">
        <v>19022.59</v>
      </c>
      <c r="E55" s="204" t="n">
        <v>19022.59</v>
      </c>
      <c r="F55" s="204" t="n">
        <v>21287.5</v>
      </c>
      <c r="G55" s="204" t="n">
        <v>17992</v>
      </c>
      <c r="H55" s="204" t="n">
        <f aca="false" ca="false" dt2D="false" dtr="false" t="normal">G55-E55</f>
        <v>-1030.5900000000001</v>
      </c>
      <c r="I55" s="204" t="n">
        <f aca="false" ca="false" dt2D="false" dtr="false" t="normal">G55-F55</f>
        <v>-3295.5</v>
      </c>
      <c r="J55" s="204" t="n">
        <v>17992</v>
      </c>
      <c r="K55" s="204" t="n">
        <f aca="false" ca="false" dt2D="false" dtr="false" t="normal">J55-G55</f>
        <v>0</v>
      </c>
      <c r="L55" s="204" t="n">
        <v>17992</v>
      </c>
      <c r="M55" s="204" t="n">
        <f aca="false" ca="false" dt2D="false" dtr="false" t="normal">L55-J55</f>
        <v>0</v>
      </c>
      <c r="N55" s="202" t="s">
        <v>336</v>
      </c>
      <c r="O55" s="206" t="s">
        <v>334</v>
      </c>
    </row>
    <row ht="56.25" outlineLevel="0" r="56">
      <c r="A56" s="202" t="s">
        <v>338</v>
      </c>
      <c r="B56" s="203" t="s">
        <v>339</v>
      </c>
      <c r="C56" s="204" t="n">
        <v>208368.83</v>
      </c>
      <c r="D56" s="204" t="n">
        <v>105368.83</v>
      </c>
      <c r="E56" s="204" t="n">
        <v>100354.72</v>
      </c>
      <c r="F56" s="204" t="n">
        <v>52150.08</v>
      </c>
      <c r="G56" s="204" t="n">
        <v>346400</v>
      </c>
      <c r="H56" s="204" t="n">
        <f aca="false" ca="false" dt2D="false" dtr="false" t="normal">G56-E56</f>
        <v>246045.28</v>
      </c>
      <c r="I56" s="204" t="n">
        <f aca="false" ca="false" dt2D="false" dtr="false" t="normal">G56-F56</f>
        <v>294249.92</v>
      </c>
      <c r="J56" s="204" t="n">
        <v>375000</v>
      </c>
      <c r="K56" s="204" t="n">
        <f aca="false" ca="false" dt2D="false" dtr="false" t="normal">J56-G56</f>
        <v>28600</v>
      </c>
      <c r="L56" s="204" t="n">
        <v>375000</v>
      </c>
      <c r="M56" s="204" t="n">
        <f aca="false" ca="false" dt2D="false" dtr="false" t="normal">L56-J56</f>
        <v>0</v>
      </c>
      <c r="N56" s="202" t="s">
        <v>338</v>
      </c>
      <c r="O56" s="206" t="s">
        <v>336</v>
      </c>
    </row>
    <row ht="93.75" outlineLevel="0" r="57">
      <c r="A57" s="202" t="s">
        <v>340</v>
      </c>
      <c r="B57" s="203" t="s">
        <v>341</v>
      </c>
      <c r="C57" s="204" t="n">
        <v>208368.83</v>
      </c>
      <c r="D57" s="204" t="n">
        <v>105368.83</v>
      </c>
      <c r="E57" s="204" t="n">
        <v>100354.72</v>
      </c>
      <c r="F57" s="204" t="n">
        <v>52150.08</v>
      </c>
      <c r="G57" s="204" t="n">
        <v>346400</v>
      </c>
      <c r="H57" s="204" t="n">
        <f aca="false" ca="false" dt2D="false" dtr="false" t="normal">G57-E57</f>
        <v>246045.28</v>
      </c>
      <c r="I57" s="204" t="n">
        <f aca="false" ca="false" dt2D="false" dtr="false" t="normal">G57-F57</f>
        <v>294249.92</v>
      </c>
      <c r="J57" s="204" t="n">
        <v>375000</v>
      </c>
      <c r="K57" s="204" t="n">
        <f aca="false" ca="false" dt2D="false" dtr="false" t="normal">J57-G57</f>
        <v>28600</v>
      </c>
      <c r="L57" s="204" t="n">
        <v>375000</v>
      </c>
      <c r="M57" s="204" t="n">
        <f aca="false" ca="false" dt2D="false" dtr="false" t="normal">L57-J57</f>
        <v>0</v>
      </c>
      <c r="N57" s="202" t="s">
        <v>340</v>
      </c>
      <c r="O57" s="208" t="s">
        <v>338</v>
      </c>
    </row>
    <row ht="37.5" outlineLevel="0" r="58">
      <c r="A58" s="202" t="n"/>
      <c r="B58" s="203" t="s">
        <v>54</v>
      </c>
      <c r="C58" s="143" t="n"/>
      <c r="D58" s="143" t="n"/>
      <c r="E58" s="143" t="n"/>
      <c r="F58" s="204" t="n"/>
      <c r="G58" s="204" t="n"/>
      <c r="H58" s="204" t="n"/>
      <c r="I58" s="204" t="n"/>
      <c r="J58" s="204" t="n">
        <v>229737.4</v>
      </c>
      <c r="K58" s="204" t="n">
        <f aca="false" ca="false" dt2D="false" dtr="false" t="normal">J58-G58</f>
        <v>229737.40000000002</v>
      </c>
      <c r="L58" s="204" t="n">
        <f aca="false" ca="false" dt2D="false" dtr="false" t="normal">341038.99+7600</f>
        <v>348638.99</v>
      </c>
      <c r="M58" s="204" t="n">
        <f aca="false" ca="false" dt2D="false" dtr="false" t="normal">L58-J58</f>
        <v>118901.58999999997</v>
      </c>
      <c r="N58" s="210" t="n"/>
      <c r="O58" s="206" t="s">
        <v>340</v>
      </c>
    </row>
    <row outlineLevel="0" r="59">
      <c r="A59" s="202" t="n"/>
      <c r="B59" s="203" t="s">
        <v>190</v>
      </c>
      <c r="C59" s="204" t="n">
        <v>16432868.22</v>
      </c>
      <c r="D59" s="204" t="n">
        <v>18812786.98</v>
      </c>
      <c r="E59" s="204" t="n">
        <v>17698091.33</v>
      </c>
      <c r="F59" s="204" t="n">
        <v>19691582.3</v>
      </c>
      <c r="G59" s="204" t="n">
        <v>15921033.22</v>
      </c>
      <c r="H59" s="204" t="n">
        <f aca="false" ca="false" dt2D="false" dtr="false" t="normal">G59-E59</f>
        <v>-1777058.1099999975</v>
      </c>
      <c r="I59" s="204" t="n">
        <f aca="false" ca="false" dt2D="false" dtr="false" t="normal">G59-F59</f>
        <v>-3770549.080000004</v>
      </c>
      <c r="J59" s="204" t="n">
        <v>13451181.12</v>
      </c>
      <c r="K59" s="204" t="n">
        <f aca="false" ca="false" dt2D="false" dtr="false" t="normal">K9+K19+K22+K27+K34+K41+K44+K48+K53+K56+K58</f>
        <v>-2469852.1000000006</v>
      </c>
      <c r="L59" s="204" t="n">
        <v>12673443.49</v>
      </c>
      <c r="M59" s="204" t="n">
        <f aca="false" ca="false" dt2D="false" dtr="false" t="normal">M9+M19+M22+M27+M34+M41+M44+M48+M53+M56+M58</f>
        <v>-770137.6300000002</v>
      </c>
    </row>
    <row outlineLevel="0" r="60">
      <c r="A60" s="59" t="n"/>
      <c r="B60" s="1" t="n"/>
      <c r="C60" s="1" t="n"/>
      <c r="D60" s="204" t="n">
        <v>17399833.81</v>
      </c>
      <c r="E60" s="204" t="n">
        <v>16358865.27</v>
      </c>
      <c r="F60" s="1" t="n"/>
    </row>
    <row outlineLevel="0" r="61">
      <c r="A61" s="59" t="n"/>
      <c r="B61" s="1" t="n"/>
      <c r="C61" s="1" t="n"/>
      <c r="D61" s="1" t="n"/>
      <c r="E61" s="1" t="n"/>
      <c r="F61" s="1" t="n"/>
    </row>
    <row customFormat="true" ht="18.75" outlineLevel="0" r="62" s="211">
      <c r="A62" s="59" t="n"/>
      <c r="B62" s="1" t="n"/>
      <c r="C62" s="1" t="n"/>
      <c r="D62" s="1" t="n"/>
      <c r="E62" s="1" t="n"/>
      <c r="F62" s="1" t="n"/>
      <c r="G62" s="4" t="n"/>
      <c r="H62" s="4" t="n"/>
      <c r="I62" s="4" t="n"/>
      <c r="J62" s="4" t="n"/>
      <c r="K62" s="4" t="n"/>
      <c r="L62" s="4" t="n"/>
      <c r="M62" s="4" t="n"/>
    </row>
    <row customFormat="true" ht="18.75" outlineLevel="0" r="63" s="211">
      <c r="A63" s="59" t="n"/>
      <c r="B63" s="1" t="n"/>
      <c r="C63" s="1" t="n"/>
      <c r="D63" s="1" t="n"/>
      <c r="E63" s="1" t="n"/>
      <c r="F63" s="1" t="n"/>
      <c r="G63" s="4" t="n"/>
      <c r="H63" s="4" t="n"/>
      <c r="I63" s="4" t="n"/>
      <c r="J63" s="4" t="n"/>
      <c r="K63" s="4" t="n"/>
      <c r="L63" s="4" t="n"/>
      <c r="M63" s="4" t="n"/>
    </row>
    <row customFormat="true" ht="18.75" outlineLevel="0" r="64" s="211">
      <c r="A64" s="59" t="n"/>
      <c r="B64" s="1" t="n"/>
      <c r="C64" s="1" t="n"/>
      <c r="D64" s="1" t="n"/>
      <c r="E64" s="1" t="n"/>
      <c r="F64" s="1" t="n"/>
      <c r="G64" s="4" t="n"/>
      <c r="H64" s="4" t="n"/>
      <c r="I64" s="4" t="n"/>
      <c r="J64" s="4" t="n"/>
      <c r="K64" s="4" t="n"/>
      <c r="L64" s="4" t="n"/>
      <c r="M64" s="4" t="n"/>
    </row>
    <row outlineLevel="0" r="65">
      <c r="A65" s="59" t="n"/>
      <c r="B65" s="1" t="n"/>
      <c r="C65" s="1" t="n"/>
      <c r="D65" s="1" t="n"/>
      <c r="E65" s="1" t="n"/>
      <c r="F65" s="1" t="n"/>
    </row>
    <row outlineLevel="0" r="66">
      <c r="A66" s="59" t="n"/>
      <c r="B66" s="1" t="n"/>
      <c r="C66" s="1" t="n"/>
      <c r="D66" s="1" t="n"/>
      <c r="E66" s="1" t="n"/>
      <c r="F66" s="1" t="n"/>
    </row>
    <row outlineLevel="0" r="67">
      <c r="A67" s="59" t="n"/>
      <c r="B67" s="1" t="n"/>
      <c r="C67" s="1" t="n"/>
      <c r="D67" s="1" t="n"/>
      <c r="E67" s="1" t="n"/>
      <c r="F67" s="1" t="n"/>
    </row>
    <row outlineLevel="0" r="68">
      <c r="B68" s="1" t="n"/>
      <c r="C68" s="1" t="n"/>
      <c r="D68" s="1" t="n"/>
      <c r="E68" s="1" t="n"/>
      <c r="F68" s="1" t="n"/>
    </row>
    <row outlineLevel="0" r="69">
      <c r="B69" s="1" t="n"/>
      <c r="C69" s="1" t="n"/>
      <c r="D69" s="1" t="n"/>
      <c r="E69" s="1" t="n"/>
      <c r="F69" s="1" t="n"/>
    </row>
    <row outlineLevel="0" r="70">
      <c r="B70" s="1" t="n"/>
      <c r="C70" s="1" t="n"/>
      <c r="D70" s="1" t="n"/>
      <c r="E70" s="1" t="n"/>
      <c r="F70" s="1" t="n"/>
    </row>
  </sheetData>
  <mergeCells count="3">
    <mergeCell ref="A3:L3"/>
    <mergeCell ref="A4:L4"/>
    <mergeCell ref="A5:L5"/>
  </mergeCells>
  <pageMargins bottom="0.196850389242172" footer="0.196850389242172" header="0.15748031437397" left="0.31496062874794" right="0.31496062874794" top="0.984251976013184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2024-02-20T12:18:43Z</dcterms:modified>
</cp:coreProperties>
</file>